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4/Birželis/2024 06 14 - 06 20/"/>
    </mc:Choice>
  </mc:AlternateContent>
  <xr:revisionPtr revIDLastSave="1756" documentId="8_{9E81D129-A192-422B-80DD-079B08BE742B}" xr6:coauthVersionLast="47" xr6:coauthVersionMax="47" xr10:uidLastSave="{974CC7E0-2798-46B6-96CD-A6D62604CA93}"/>
  <bookViews>
    <workbookView xWindow="735" yWindow="735" windowWidth="21885" windowHeight="14655" xr2:uid="{00000000-000D-0000-FFFF-FFFF00000000}"/>
  </bookViews>
  <sheets>
    <sheet name="06.14-06.20" sheetId="5" r:id="rId1"/>
    <sheet name="06.07-06.13" sheetId="4" r:id="rId2"/>
    <sheet name="05.31-06.06" sheetId="3" r:id="rId3"/>
    <sheet name="05.24-05.30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5" l="1"/>
  <c r="D41" i="5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26" i="5"/>
  <c r="F26" i="5"/>
  <c r="F27" i="5" l="1"/>
  <c r="F21" i="5"/>
  <c r="F33" i="5"/>
  <c r="F4" i="5"/>
  <c r="F6" i="5"/>
  <c r="F16" i="5"/>
  <c r="I3" i="5" l="1"/>
  <c r="F28" i="5"/>
  <c r="F40" i="5"/>
  <c r="F30" i="5"/>
  <c r="F32" i="5"/>
  <c r="F36" i="5"/>
  <c r="F34" i="5"/>
  <c r="F37" i="5"/>
  <c r="F24" i="5"/>
  <c r="F25" i="5"/>
  <c r="F17" i="5"/>
  <c r="F23" i="5"/>
  <c r="F13" i="5"/>
  <c r="F11" i="5"/>
  <c r="F14" i="5"/>
  <c r="F12" i="5"/>
  <c r="F9" i="5"/>
  <c r="F8" i="5"/>
  <c r="F7" i="5"/>
  <c r="F10" i="5"/>
  <c r="F5" i="5"/>
  <c r="E50" i="4"/>
  <c r="G50" i="4"/>
  <c r="D50" i="4"/>
  <c r="F27" i="4"/>
  <c r="I24" i="4"/>
  <c r="F11" i="4"/>
  <c r="I8" i="4"/>
  <c r="I26" i="4"/>
  <c r="F28" i="4"/>
  <c r="F41" i="5" l="1"/>
  <c r="I44" i="4"/>
  <c r="F33" i="4"/>
  <c r="F43" i="4"/>
  <c r="I35" i="4"/>
  <c r="I32" i="4"/>
  <c r="I30" i="4"/>
  <c r="I25" i="4"/>
  <c r="I29" i="4"/>
  <c r="F21" i="4"/>
  <c r="I20" i="4"/>
  <c r="I23" i="4" l="1"/>
  <c r="I19" i="4"/>
  <c r="F39" i="4" l="1"/>
  <c r="F22" i="4"/>
  <c r="F49" i="4" l="1"/>
  <c r="I46" i="4"/>
  <c r="F46" i="4"/>
  <c r="I47" i="4"/>
  <c r="F47" i="4"/>
  <c r="I38" i="4"/>
  <c r="F38" i="4"/>
  <c r="I43" i="4"/>
  <c r="I33" i="4"/>
  <c r="I31" i="4"/>
  <c r="F31" i="4"/>
  <c r="F40" i="4"/>
  <c r="I28" i="4"/>
  <c r="I22" i="4"/>
  <c r="F41" i="4"/>
  <c r="F37" i="4"/>
  <c r="I16" i="4"/>
  <c r="F16" i="4"/>
  <c r="I21" i="4"/>
  <c r="I18" i="4"/>
  <c r="F18" i="4"/>
  <c r="I12" i="4"/>
  <c r="F12" i="4"/>
  <c r="I15" i="4"/>
  <c r="F15" i="4"/>
  <c r="I13" i="4"/>
  <c r="F13" i="4"/>
  <c r="I11" i="4"/>
  <c r="I9" i="4"/>
  <c r="F9" i="4"/>
  <c r="I10" i="4"/>
  <c r="F10" i="4"/>
  <c r="I6" i="4"/>
  <c r="F6" i="4"/>
  <c r="I7" i="4"/>
  <c r="F7" i="4"/>
  <c r="I3" i="4"/>
  <c r="F3" i="4"/>
  <c r="F3" i="3"/>
  <c r="I28" i="3"/>
  <c r="F35" i="3"/>
  <c r="I27" i="3"/>
  <c r="F50" i="4" l="1"/>
  <c r="I31" i="3"/>
  <c r="I16" i="3"/>
  <c r="I23" i="3"/>
  <c r="I20" i="3"/>
  <c r="I32" i="3"/>
  <c r="F9" i="3"/>
  <c r="F4" i="3"/>
  <c r="I10" i="3"/>
  <c r="I18" i="3"/>
  <c r="I26" i="3" l="1"/>
  <c r="I21" i="3" l="1"/>
  <c r="I24" i="3"/>
  <c r="I22" i="3"/>
  <c r="G39" i="3"/>
  <c r="D39" i="3"/>
  <c r="F39" i="3" s="1"/>
  <c r="I34" i="3"/>
  <c r="F34" i="3"/>
  <c r="I36" i="3"/>
  <c r="F36" i="3"/>
  <c r="I30" i="3"/>
  <c r="F30" i="3"/>
  <c r="F25" i="3"/>
  <c r="F38" i="3"/>
  <c r="F29" i="3"/>
  <c r="I33" i="3"/>
  <c r="F33" i="3"/>
  <c r="I8" i="3"/>
  <c r="F19" i="3"/>
  <c r="I15" i="3"/>
  <c r="I17" i="3"/>
  <c r="F17" i="3"/>
  <c r="F37" i="3"/>
  <c r="I13" i="3"/>
  <c r="F13" i="3"/>
  <c r="I12" i="3"/>
  <c r="F12" i="3"/>
  <c r="I14" i="3"/>
  <c r="F14" i="3"/>
  <c r="I6" i="3"/>
  <c r="F6" i="3"/>
  <c r="I7" i="3"/>
  <c r="F7" i="3"/>
  <c r="I9" i="3"/>
  <c r="I5" i="3"/>
  <c r="F5" i="3"/>
  <c r="I4" i="3"/>
  <c r="I3" i="3"/>
  <c r="G38" i="2"/>
  <c r="D38" i="2"/>
  <c r="F38" i="2" s="1"/>
  <c r="I4" i="2"/>
  <c r="I5" i="2"/>
  <c r="I6" i="2"/>
  <c r="I7" i="2"/>
  <c r="I8" i="2"/>
  <c r="I9" i="2"/>
  <c r="I10" i="2"/>
  <c r="I11" i="2"/>
  <c r="I12" i="2"/>
  <c r="I14" i="2"/>
  <c r="I15" i="2"/>
  <c r="I16" i="2"/>
  <c r="I17" i="2"/>
  <c r="I18" i="2"/>
  <c r="I20" i="2"/>
  <c r="I21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" i="2"/>
  <c r="F7" i="2"/>
  <c r="F8" i="2"/>
  <c r="F9" i="2"/>
  <c r="F10" i="2"/>
  <c r="F12" i="2"/>
  <c r="F13" i="2"/>
  <c r="F14" i="2"/>
  <c r="F16" i="2"/>
  <c r="F17" i="2"/>
  <c r="F19" i="2"/>
  <c r="F20" i="2"/>
  <c r="F21" i="2"/>
  <c r="F22" i="2"/>
  <c r="F23" i="2"/>
  <c r="F25" i="2"/>
  <c r="F26" i="2"/>
  <c r="F27" i="2"/>
  <c r="F28" i="2"/>
  <c r="F29" i="2"/>
  <c r="F30" i="2"/>
  <c r="F36" i="2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tc={FAD1DF60-A25F-41E9-ACDA-B481A3493AAD}</author>
    <author>tc={B5B339B3-7F95-414B-B07C-20D9CEE35AFC}</author>
    <author>tc={8A2C904E-423A-4F9D-A72E-578D4C41EEC7}</author>
    <author>tc={363373E1-095A-49B0-A5F5-FB6FED9A70B7}</author>
    <author>tc={01740C45-9E91-4652-BA00-358948752846}</author>
  </authors>
  <commentList>
    <comment ref="C19" authorId="0" shapeId="0" xr:uid="{FAD1DF60-A25F-41E9-ACDA-B481A3493AAD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0" authorId="1" shapeId="0" xr:uid="{B5B339B3-7F95-414B-B07C-20D9CEE35AF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1" authorId="2" shapeId="0" xr:uid="{8A2C904E-423A-4F9D-A72E-578D4C41EEC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2" authorId="3" shapeId="0" xr:uid="{363373E1-095A-49B0-A5F5-FB6FED9A70B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6" authorId="4" shapeId="0" xr:uid="{01740C45-9E91-4652-BA00-358948752846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tc={A91DF280-4EA7-46B4-AB3F-0B6CE8587054}</author>
    <author>tc={F1B81F3E-426D-48DD-9BAC-E797D463DBC8}</author>
    <author>tc={E26F1309-EC62-41FB-8F7A-CF62A24EE5FC}</author>
    <author>tc={80B916DB-A986-48B1-9BFA-4BBED3CAB430}</author>
    <author>tc={BCF0D8EC-AF10-4AC2-B855-D99D02306609}</author>
    <author>tc={73E5FE32-4FC0-4E5E-944D-DB55A8F39B7F}</author>
    <author>tc={0BEEC6D6-0A97-48EE-BB6E-D63AB1A2980F}</author>
    <author>tc={79294730-DA6A-4332-9C89-9F72E7111805}</author>
    <author>tc={CD557FF3-1521-461D-85BA-E93E8D1DF570}</author>
  </authors>
  <commentList>
    <comment ref="C17" authorId="0" shapeId="0" xr:uid="{A91DF280-4EA7-46B4-AB3F-0B6CE8587054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4" authorId="1" shapeId="0" xr:uid="{F1B81F3E-426D-48DD-9BAC-E797D463DBC8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7" authorId="2" shapeId="0" xr:uid="{E26F1309-EC62-41FB-8F7A-CF62A24EE5F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7" authorId="3" shapeId="0" xr:uid="{80B916DB-A986-48B1-9BFA-4BBED3CAB430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0" authorId="4" shapeId="0" xr:uid="{BCF0D8EC-AF10-4AC2-B855-D99D02306609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1" authorId="5" shapeId="0" xr:uid="{73E5FE32-4FC0-4E5E-944D-DB55A8F39B7F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2" authorId="6" shapeId="0" xr:uid="{0BEEC6D6-0A97-48EE-BB6E-D63AB1A2980F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5" authorId="7" shapeId="0" xr:uid="{79294730-DA6A-4332-9C89-9F72E7111805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8" authorId="8" shapeId="0" xr:uid="{CD557FF3-1521-461D-85BA-E93E8D1DF570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tc={35B6F91B-1C8B-45C3-B406-12FA76F9C6BE}</author>
    <author>tc={F020B9FB-FBD9-437E-8975-92D21BB5AD09}</author>
    <author>tc={5FD9D5C2-B760-40B8-B4D0-BFF94510B54E}</author>
    <author>tc={03C8B453-1187-478C-B1AC-BC1D3122F74B}</author>
  </authors>
  <commentList>
    <comment ref="C19" authorId="0" shapeId="0" xr:uid="{35B6F91B-1C8B-45C3-B406-12FA76F9C6B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5" authorId="1" shapeId="0" xr:uid="{F020B9FB-FBD9-437E-8975-92D21BB5AD09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9" authorId="2" shapeId="0" xr:uid="{5FD9D5C2-B760-40B8-B4D0-BFF94510B54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5" authorId="3" shapeId="0" xr:uid="{03C8B453-1187-478C-B1AC-BC1D3122F74B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sharedStrings.xml><?xml version="1.0" encoding="utf-8"?>
<sst xmlns="http://schemas.openxmlformats.org/spreadsheetml/2006/main" count="660" uniqueCount="128">
  <si>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</si>
  <si>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</si>
  <si>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</si>
  <si>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</si>
  <si>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</si>
  <si>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</si>
  <si>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</si>
  <si>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</si>
  <si>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</si>
  <si>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</si>
  <si>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</si>
  <si>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ACME Film</t>
  </si>
  <si>
    <t>ACME Film / WB</t>
  </si>
  <si>
    <t>Garsų pasaulio įrašai</t>
  </si>
  <si>
    <t>Adastra Cinema</t>
  </si>
  <si>
    <t>-</t>
  </si>
  <si>
    <t>Lankomumo vid.
(Average ADM)</t>
  </si>
  <si>
    <t>N</t>
  </si>
  <si>
    <t>Theatrical Film Distribution / WDSMPI</t>
  </si>
  <si>
    <t>Travolta</t>
  </si>
  <si>
    <t>Pajamos 
praeita sav.
(GBO LW)</t>
  </si>
  <si>
    <t>#</t>
  </si>
  <si>
    <t>#
LW</t>
  </si>
  <si>
    <t>P</t>
  </si>
  <si>
    <t>Preview</t>
  </si>
  <si>
    <t>Europos kinas</t>
  </si>
  <si>
    <t xml:space="preserve"> </t>
  </si>
  <si>
    <t>Garfildas (Garfield)</t>
  </si>
  <si>
    <t>Furioza: Pašėlusio Makso saga (Furiosa: A Mad Max Saga)</t>
  </si>
  <si>
    <t>Nepažįstamieji: Pirma dalis (The Strangers: Chapter 1)</t>
  </si>
  <si>
    <t xml:space="preserve">Beždžionių planetos karalystė (Kingdom of the Planet of the Apes) </t>
  </si>
  <si>
    <t>Mirties korta (Tarot)</t>
  </si>
  <si>
    <t>Kaskadininkas (The Fall Guy)</t>
  </si>
  <si>
    <t>Varžovai (Challengers)</t>
  </si>
  <si>
    <t>Kauliuko metimas (Breaking point)</t>
  </si>
  <si>
    <t>Kung Fu Panda 4</t>
  </si>
  <si>
    <t>Kažkas ten yra (Something in the Water)</t>
  </si>
  <si>
    <t>Drakonų sergėtoja (Dragonkeeper)</t>
  </si>
  <si>
    <t>Rašytojas (The Writer)</t>
  </si>
  <si>
    <t>Mažylis Nikolia pasakoja apie laimę (Le Petit Nicolas: Qu'est-Ce Qu'on Attend Pour Être Heureux? )</t>
  </si>
  <si>
    <t>Mėnesinės (Periodical)</t>
  </si>
  <si>
    <t xml:space="preserve">Hit Man </t>
  </si>
  <si>
    <t>Prezidentas</t>
  </si>
  <si>
    <t>Nedžentelmeniško karo ministerija (The Ministry of Ungentlemanly Warfare)</t>
  </si>
  <si>
    <t>Kaimiečiai (Chlopi)</t>
  </si>
  <si>
    <t>Raganosis Rino (Thabo and the Rhino Case)</t>
  </si>
  <si>
    <t>Interesų zona (The Zone of Interest)</t>
  </si>
  <si>
    <t>Baltoji paukštė (White Bird a Wonder Story)</t>
  </si>
  <si>
    <t>Drugelio Širdis</t>
  </si>
  <si>
    <t>Kryčio anatomija (Anatomy of a Fall)</t>
  </si>
  <si>
    <t>Keistuolė Betė (My Freaky Family)</t>
  </si>
  <si>
    <t>Back To Black</t>
  </si>
  <si>
    <t>Visi mes svetimi (All of Us Strangers)</t>
  </si>
  <si>
    <t>Svajonių atostogos (The Holdovers)</t>
  </si>
  <si>
    <t>Monstras (Monster)</t>
  </si>
  <si>
    <t>Openheimeris (Oppenheimer)</t>
  </si>
  <si>
    <t>Įpėdinis (The Successor)</t>
  </si>
  <si>
    <t xml:space="preserve">Femme </t>
  </si>
  <si>
    <t>Mano laisvė (Mana Brīvība)</t>
  </si>
  <si>
    <t>Žalia siena (Zielona granica)</t>
  </si>
  <si>
    <t>Nežinomais takais (Sur les chemins noirs)</t>
  </si>
  <si>
    <t xml:space="preserve">ACME Film / SONY </t>
  </si>
  <si>
    <t>Dukine Film Distribution / Paramount Pictures</t>
  </si>
  <si>
    <t>Dukine Film Distribution / Universal Pictures</t>
  </si>
  <si>
    <t>Naratyvas</t>
  </si>
  <si>
    <t>Cinema Ads</t>
  </si>
  <si>
    <t xml:space="preserve">ACME Film </t>
  </si>
  <si>
    <t>M-films</t>
  </si>
  <si>
    <t>Greta Garbo Films</t>
  </si>
  <si>
    <t>Total (35)</t>
  </si>
  <si>
    <t>167 051 €</t>
  </si>
  <si>
    <t>Gegužės 31– birželio 6 d. Lietuvos kino teatruose rodytų filmų topas
May 31–June 6 Lithuanian top</t>
  </si>
  <si>
    <t>Gegužės 24–30 d. Lietuvos kino teatruose rodytų filmų topas
May 24–30 Lithuanian top</t>
  </si>
  <si>
    <t>Žiogas ir Antuanetė (Cricket &amp; Antoinette)</t>
  </si>
  <si>
    <t>Karta.EU</t>
  </si>
  <si>
    <t>Studio Nominum</t>
  </si>
  <si>
    <t>Miauricijus Puikusis (Amazing Maurice)</t>
  </si>
  <si>
    <t>Detektyvas Sanis (Inspector Sun and the curse of the black widow)</t>
  </si>
  <si>
    <t>Pašėlę vyrukai: viskas arba nieko (Bad Boys: Ride Or Die)</t>
  </si>
  <si>
    <t>Stebėtojai (The Watchers)</t>
  </si>
  <si>
    <t>Tigro kelionė Himalajuose (Tigers Nest)</t>
  </si>
  <si>
    <t>Apsinuoginusi mūza (Bonnard: Pierre &amp; Marthe)</t>
  </si>
  <si>
    <t>Best Film</t>
  </si>
  <si>
    <t>Daaaaaali!</t>
  </si>
  <si>
    <t>Marija Montesori (La nouvelle femme)</t>
  </si>
  <si>
    <t>Nakties skerdikas (Wake Up)</t>
  </si>
  <si>
    <t>Prasti reikalai (Poor Things)</t>
  </si>
  <si>
    <t>Lukas (Luca)</t>
  </si>
  <si>
    <t>Ernestas ir Selestina: Kelionė į Šaradiją (Ernest et Célestine: Le voyage en Charabie)</t>
  </si>
  <si>
    <t>Broom Films</t>
  </si>
  <si>
    <t>Total (36)</t>
  </si>
  <si>
    <t>228 478 €</t>
  </si>
  <si>
    <t>Birželio 7–13 d. Lietuvos kino teatruose rodytų filmų topas
June 7–13 Lithuanian top</t>
  </si>
  <si>
    <t>Stebuklų knyga (La chambre des merveilles)</t>
  </si>
  <si>
    <t>What the Finn – Summer of Surprises (Kannawoniwasein!)</t>
  </si>
  <si>
    <t>Unlimited Media OÜ</t>
  </si>
  <si>
    <t>Petsi Iš Argo (Argonuts)</t>
  </si>
  <si>
    <t>Greiti ir pūkuoti (Rally Road Racers)</t>
  </si>
  <si>
    <t>Godzila ir Kongas. Nauja imperija (Godzilla x Kong: The New Empire)</t>
  </si>
  <si>
    <t xml:space="preserve">Sūnus (Son) </t>
  </si>
  <si>
    <t>ACME Film / SONY</t>
  </si>
  <si>
    <t>Poetas</t>
  </si>
  <si>
    <t>Nematomas draugas (Imaginary)</t>
  </si>
  <si>
    <t xml:space="preserve">ACME Film  </t>
  </si>
  <si>
    <t>Ema ir juodasis jaguaras (Le Dernier Jaguar)</t>
  </si>
  <si>
    <t>Gurmaniška aistra (Pot au Feu de Dodin Bouffant)</t>
  </si>
  <si>
    <t>Išvirkščias pasaulis 2 (Inside Out 2)</t>
  </si>
  <si>
    <t>Irklais per Atlantą</t>
  </si>
  <si>
    <t>Valujavičiaus kelionės</t>
  </si>
  <si>
    <t>Viskas bus kitaip (Everything Will Change)</t>
  </si>
  <si>
    <t>Toro (Mandibules)</t>
  </si>
  <si>
    <t>–</t>
  </si>
  <si>
    <t>Total (47)</t>
  </si>
  <si>
    <t>Nematomi draugai (IF: Imaginary Friends)</t>
  </si>
  <si>
    <t>Birželio 14–20 d. Lietuvos kino teatruose rodytų filmų topas
June 14–20 Lithuanian top</t>
  </si>
  <si>
    <t>Praeitą vasarą (L’Ete Dernier)</t>
  </si>
  <si>
    <t>Estinfilm</t>
  </si>
  <si>
    <t>Parko stebuklai (The Inseparables)</t>
  </si>
  <si>
    <t>Sparnuoti herojai (Super Wings the Movie: Maximum Speed)</t>
  </si>
  <si>
    <t>Motinos instinktas (Mothers‘ instinct)</t>
  </si>
  <si>
    <t>Karalienės žaidimas (Firebrand)</t>
  </si>
  <si>
    <t>Nutrūktgalviai. Don Kichoto pėdsakais (Giants of La Mancha)</t>
  </si>
  <si>
    <t>Laisvės garsas (Sound of Freedom)</t>
  </si>
  <si>
    <t>Theatrical Film Distribution</t>
  </si>
  <si>
    <t>Sapnų scenarijus (Dream Scenario)</t>
  </si>
  <si>
    <t>Tu man nieko neprimeni</t>
  </si>
  <si>
    <t>Total (38)</t>
  </si>
  <si>
    <t>353 051 €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</si>
</sst>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;;;"/>
    <numFmt numFmtId="165" formatCode="#,##0\ &quot;€&quot;"/>
    <numFmt numFmtId="166" formatCode="yyyy/mm/dd;@"/>
    <numFmt numFmtId="167" formatCode="0;[Red]0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sz val="11"/>
      <name val="Calibri"/>
      <family val="2"/>
      <scheme val="minor"/>
    </font>
    <font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7" fontId="6" fillId="0" borderId="0" xfId="0" applyNumberFormat="1" applyFont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65" fontId="1" fillId="0" borderId="0" xfId="0" applyNumberFormat="1" applyFont="1"/>
    <xf numFmtId="0" fontId="5" fillId="0" borderId="0" xfId="0" applyFont="1"/>
    <xf numFmtId="165" fontId="6" fillId="3" borderId="2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3" borderId="0" xfId="0" applyNumberFormat="1" applyFont="1" applyFill="1"/>
    <xf numFmtId="49" fontId="6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3" fontId="5" fillId="3" borderId="0" xfId="0" applyNumberFormat="1" applyFont="1" applyFill="1"/>
    <xf numFmtId="3" fontId="1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137"/>
    </tableStyle>
    <tableStyle name="Table Style 2" pivot="0" count="1" xr9:uid="{27931E3F-712C-485E-A1F4-53DFE01A40F1}">
      <tableStyleElement type="wholeTable" dxfId="136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stė Jucytė" id="{5AC5A0A0-8CC0-45CD-8FA7-CED1C43FC381}" userId="S::a.jucyte@lkc.lt::6d03d179-e10e-42f9-a7ce-ccb6a9fc20c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F01807-27E3-40C5-979D-8AFBFEB3EB78}" name="Table13245" displayName="Table13245" ref="A2:O41" totalsRowCount="1" headerRowDxfId="135" dataDxfId="133" totalsRowDxfId="132" headerRowBorderDxfId="134">
  <sortState xmlns:xlrd2="http://schemas.microsoft.com/office/spreadsheetml/2017/richdata2" ref="A3:O40">
    <sortCondition descending="1" ref="D3:D40"/>
  </sortState>
  <tableColumns count="15">
    <tableColumn id="1" xr3:uid="{108F087D-0B3D-431E-B84D-EE765CE8634B}" name="#" totalsRowLabel=" " dataDxfId="131" totalsRowDxfId="130"/>
    <tableColumn id="2" xr3:uid="{B48D81CC-D140-40AC-98F1-2C4B21A348D4}" name="#_x000a_LW" totalsRowLabel=" " dataDxfId="129" totalsRowDxfId="128"/>
    <tableColumn id="3" xr3:uid="{2CD838AB-64D3-43BE-B6DC-327062BCF16E}" name="Filmas _x000a_(Movie)" totalsRowLabel="Total (38)" dataDxfId="127" totalsRowDxfId="126"/>
    <tableColumn id="4" xr3:uid="{353376D3-DBF8-498B-A5F3-EECA66680254}" name="Pajamos _x000a_(GBO)" totalsRowFunction="sum" dataDxfId="125" totalsRowDxfId="124"/>
    <tableColumn id="5" xr3:uid="{AD7D7B4A-D2A1-4E65-AB8D-5865BEAA0406}" name="Pajamos _x000a_praeita sav._x000a_(GBO LW)" totalsRowLabel="353 051 €" dataDxfId="123" totalsRowDxfId="122"/>
    <tableColumn id="6" xr3:uid="{48BF4300-391A-4E04-810E-91AB58BCB9F4}" name="Pakitimas_x000a_(Change)" totalsRowFunction="custom" dataDxfId="121" totalsRowDxfId="120">
      <calculatedColumnFormula>(D3-E3)/E3</calculatedColumnFormula>
      <totalsRowFormula>(D41-E41)/E41</totalsRowFormula>
    </tableColumn>
    <tableColumn id="7" xr3:uid="{7967E152-5A89-4C9D-A5E2-86B74031F9A9}" name="Žiūrovų sk. _x000a_(ADM)" totalsRowFunction="sum" dataDxfId="119" totalsRowDxfId="118"/>
    <tableColumn id="8" xr3:uid="{290B8321-5486-46FE-A48F-E72E5A068B72}" name="Seansų sk. _x000a_(Show count)" dataDxfId="117" totalsRowDxfId="116"/>
    <tableColumn id="9" xr3:uid="{83D3AED2-123C-4D42-A5C7-BD79D2423BF0}" name="Lankomumo vid._x000a_(Average ADM)" dataDxfId="115" totalsRowDxfId="114">
      <calculatedColumnFormula>G3/H3</calculatedColumnFormula>
    </tableColumn>
    <tableColumn id="10" xr3:uid="{50779FA8-94A3-451A-B052-6318C8EAC2A0}" name="Kopijų sk. _x000a_(DCO count)" dataDxfId="113" totalsRowDxfId="112"/>
    <tableColumn id="11" xr3:uid="{7E1E295A-0748-4149-BB50-3FAB6F0AA697}" name="Rodymo savaitė_x000a_(Week on screen)" dataDxfId="111" totalsRowDxfId="110"/>
    <tableColumn id="12" xr3:uid="{DFA85FF2-A2C7-4FA5-B11A-7CB73EC0E2EB}" name="Bendros pajamos _x000a_(Total GBO)" dataDxfId="109" totalsRowDxfId="108"/>
    <tableColumn id="13" xr3:uid="{0BC8F89B-FF96-4188-98FE-333D17DEA10B}" name="Bendras žiūrovų sk._x000a_(Total ADM)" dataDxfId="107" totalsRowDxfId="106"/>
    <tableColumn id="14" xr3:uid="{F3DFC707-1E8E-4AD4-847C-E0A9A88C1FA0}" name="Premjeros data _x000a_(Release date)" dataDxfId="105" totalsRowDxfId="104"/>
    <tableColumn id="15" xr3:uid="{1D69D9B0-99BA-43C0-9292-75DC78411739}" name="Platintojas _x000a_(Distributor)" totalsRowLabel=" " dataDxfId="103" totalsRowDxfId="10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373D45-C699-4256-8F29-920FDEEEC722}" name="Table1324" displayName="Table1324" ref="A2:O50" totalsRowCount="1" headerRowDxfId="101" dataDxfId="99" totalsRowDxfId="98" headerRowBorderDxfId="100">
  <sortState xmlns:xlrd2="http://schemas.microsoft.com/office/spreadsheetml/2017/richdata2" ref="A3:O49">
    <sortCondition descending="1" ref="D3:D49"/>
  </sortState>
  <tableColumns count="15">
    <tableColumn id="1" xr3:uid="{13D13AAF-1BA3-43F8-BA76-3C74DEC59272}" name="#" totalsRowLabel=" " dataDxfId="97" totalsRowDxfId="96"/>
    <tableColumn id="2" xr3:uid="{CCB878B9-77F9-4CB4-818B-215C76E664E1}" name="#_x000a_LW" totalsRowLabel=" " dataDxfId="95" totalsRowDxfId="94"/>
    <tableColumn id="3" xr3:uid="{A7B72820-F7E4-4E87-94C7-8A3E209D4844}" name="Filmas _x000a_(Movie)" totalsRowLabel="Total (47)" dataDxfId="93" totalsRowDxfId="92"/>
    <tableColumn id="4" xr3:uid="{833F7344-D460-4D38-AEF8-13275EBECD59}" name="Pajamos _x000a_(GBO)" totalsRowFunction="sum" dataDxfId="91" totalsRowDxfId="90"/>
    <tableColumn id="5" xr3:uid="{A4E96AE3-685C-4D46-AC9A-4F9CA9ADB468}" name="Pajamos _x000a_praeita sav._x000a_(GBO LW)" totalsRowFunction="custom" dataDxfId="89" totalsRowDxfId="88">
      <totalsRowFormula>SUBTOTAL(109,Table132[Pajamos 
(GBO)])</totalsRowFormula>
    </tableColumn>
    <tableColumn id="6" xr3:uid="{19B5A0AA-AB06-423E-B8AC-9D2345491AFC}" name="Pakitimas_x000a_(Change)" totalsRowFunction="custom" dataDxfId="87" totalsRowDxfId="86">
      <calculatedColumnFormula>(D3-E3)/E3</calculatedColumnFormula>
      <totalsRowFormula>(D50-E50)/E50</totalsRowFormula>
    </tableColumn>
    <tableColumn id="7" xr3:uid="{962500EF-FC33-464F-BC2A-94F5BF8590E4}" name="Žiūrovų sk. _x000a_(ADM)" totalsRowFunction="sum" dataDxfId="85" totalsRowDxfId="84"/>
    <tableColumn id="8" xr3:uid="{3CBF8E42-FCBA-4166-9DF3-B4ADE4CD20A6}" name="Seansų sk. _x000a_(Show count)" dataDxfId="83" totalsRowDxfId="82"/>
    <tableColumn id="9" xr3:uid="{E7F0013B-2F0B-4E7F-BC44-B80F06E982F8}" name="Lankomumo vid._x000a_(Average ADM)" dataDxfId="81" totalsRowDxfId="80">
      <calculatedColumnFormula>G3/H3</calculatedColumnFormula>
    </tableColumn>
    <tableColumn id="10" xr3:uid="{8BE9A444-758F-4EFF-9B04-01AE63CC6674}" name="Kopijų sk. _x000a_(DCO count)" dataDxfId="79" totalsRowDxfId="78"/>
    <tableColumn id="11" xr3:uid="{DDE8B005-165E-4C8B-A05E-17EE005ABE3A}" name="Rodymo savaitė_x000a_(Week on screen)" dataDxfId="77" totalsRowDxfId="76"/>
    <tableColumn id="12" xr3:uid="{72ED0CEC-9219-47D2-89E9-404FE4B4DF23}" name="Bendros pajamos _x000a_(Total GBO)" dataDxfId="75" totalsRowDxfId="74"/>
    <tableColumn id="13" xr3:uid="{BA3974C6-E8AE-4DF3-B27B-6BA4A3643C41}" name="Bendras žiūrovų sk._x000a_(Total ADM)" dataDxfId="73" totalsRowDxfId="72"/>
    <tableColumn id="14" xr3:uid="{2DCD4BBD-7893-4D4C-AA7F-8E617C824503}" name="Premjeros data _x000a_(Release date)" dataDxfId="71" totalsRowDxfId="70"/>
    <tableColumn id="15" xr3:uid="{F53EB656-99D5-4F00-B63D-6E9B65368599}" name="Platintojas _x000a_(Distributor)" totalsRowLabel=" " dataDxfId="69" totalsRowDxfId="68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28A846-C6A7-4D0A-92C9-293C71DDD00B}" name="Table132" displayName="Table132" ref="A2:O39" totalsRowCount="1" headerRowDxfId="67" dataDxfId="65" totalsRowDxfId="64" headerRowBorderDxfId="66">
  <autoFilter ref="A2:O38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8">
    <sortCondition descending="1" ref="D3:D38"/>
  </sortState>
  <tableColumns count="15">
    <tableColumn id="1" xr3:uid="{B4688AC5-01E8-42FD-870C-BCF5577C432E}" name="#" totalsRowLabel=" " dataDxfId="63" totalsRowDxfId="62"/>
    <tableColumn id="2" xr3:uid="{B3454D60-6D2E-4DF6-A511-09C0BF28D47C}" name="#_x000a_LW" dataDxfId="61" totalsRowDxfId="60"/>
    <tableColumn id="3" xr3:uid="{43C0A685-7248-48AF-B5D4-FCB8382D54C4}" name="Filmas _x000a_(Movie)" totalsRowLabel="Total (36)" dataDxfId="59" totalsRowDxfId="58"/>
    <tableColumn id="4" xr3:uid="{011775B1-EAB5-4D31-A092-1DFF0BD63D2D}" name="Pajamos _x000a_(GBO)" totalsRowFunction="sum" dataDxfId="57" totalsRowDxfId="56"/>
    <tableColumn id="5" xr3:uid="{3D4F41C3-68AC-4B52-BEA8-FA73D48D2E00}" name="Pajamos _x000a_praeita sav._x000a_(GBO LW)" totalsRowLabel="228 478 €" dataDxfId="55" totalsRowDxfId="54"/>
    <tableColumn id="6" xr3:uid="{13340EA6-C652-4B3D-867E-B67D62DBE66B}" name="Pakitimas_x000a_(Change)" totalsRowFunction="custom" dataDxfId="53" totalsRowDxfId="52">
      <calculatedColumnFormula>(D3-E3)/E3</calculatedColumnFormula>
      <totalsRowFormula>(D39-E39)/E39</totalsRowFormula>
    </tableColumn>
    <tableColumn id="7" xr3:uid="{7E1E1CAC-8619-4B4C-B1AB-D1E804FBECE9}" name="Žiūrovų sk. _x000a_(ADM)" totalsRowFunction="sum" dataDxfId="51" totalsRowDxfId="50"/>
    <tableColumn id="8" xr3:uid="{1AB3A279-CF4A-4C72-A9DC-C02FB467CC56}" name="Seansų sk. _x000a_(Show count)" dataDxfId="49" totalsRowDxfId="48"/>
    <tableColumn id="9" xr3:uid="{172513C7-DC83-4998-B2B7-7B937B5BE88D}" name="Lankomumo vid._x000a_(Average ADM)" dataDxfId="47" totalsRowDxfId="46">
      <calculatedColumnFormula>G3/H3</calculatedColumnFormula>
    </tableColumn>
    <tableColumn id="10" xr3:uid="{D12B2A51-3D9E-4511-9F44-8A1B69EB5539}" name="Kopijų sk. _x000a_(DCO count)" dataDxfId="45" totalsRowDxfId="44"/>
    <tableColumn id="11" xr3:uid="{DD6831F6-7322-4A87-A887-894A86157065}" name="Rodymo savaitė_x000a_(Week on screen)" dataDxfId="43" totalsRowDxfId="42"/>
    <tableColumn id="12" xr3:uid="{CBF54D99-BC3E-449C-A261-B9CBC75D87F9}" name="Bendros pajamos _x000a_(Total GBO)" dataDxfId="41" totalsRowDxfId="40"/>
    <tableColumn id="13" xr3:uid="{80171298-D2E5-491A-AB5C-0867C4776906}" name="Bendras žiūrovų sk._x000a_(Total ADM)" dataDxfId="39" totalsRowDxfId="38"/>
    <tableColumn id="14" xr3:uid="{4B579497-93E6-4ECE-958D-6AAB5F67C395}" name="Premjeros data _x000a_(Release date)" dataDxfId="37" totalsRowDxfId="36"/>
    <tableColumn id="15" xr3:uid="{1D266629-D00E-4FF0-8222-7C4F75A66396}" name="Platintojas _x000a_(Distributor)" totalsRowLabel=" " dataDxfId="35" totalsRowDxfId="34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38" totalsRowCount="1" headerRowDxfId="33" dataDxfId="31" totalsRowDxfId="30" headerRowBorderDxfId="32">
  <autoFilter ref="A2:O37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7">
    <sortCondition descending="1" ref="D3:D37"/>
  </sortState>
  <tableColumns count="15">
    <tableColumn id="1" xr3:uid="{93EC8040-391C-4B64-803B-946594B6B7F7}" name="#" totalsRowLabel=" " dataDxfId="29" totalsRowDxfId="28"/>
    <tableColumn id="2" xr3:uid="{D6AA89DD-F402-49ED-B2CA-B45ED30EB6A8}" name="#_x000a_LW" dataDxfId="27" totalsRowDxfId="26"/>
    <tableColumn id="3" xr3:uid="{8524161D-F780-40E6-96D9-D46D84D91E1F}" name="Filmas _x000a_(Movie)" totalsRowLabel="Total (35)" dataDxfId="25" totalsRowDxfId="24"/>
    <tableColumn id="4" xr3:uid="{898DAD4F-B56E-4B96-9BAF-7609A0041E01}" name="Pajamos _x000a_(GBO)" totalsRowFunction="sum" dataDxfId="23" totalsRowDxfId="22"/>
    <tableColumn id="5" xr3:uid="{C59F2D4C-5823-45F4-9D98-114FFD01A927}" name="Pajamos _x000a_praeita sav._x000a_(GBO LW)" totalsRowLabel="167 051 €" dataDxfId="21" totalsRowDxfId="20"/>
    <tableColumn id="6" xr3:uid="{F957FCE3-B2E4-448E-8740-03D906BC5EB7}" name="Pakitimas_x000a_(Change)" totalsRowFunction="custom" dataDxfId="19" totalsRowDxfId="18">
      <calculatedColumnFormula>(D3-E3)/E3</calculatedColumnFormula>
      <totalsRowFormula>(D38-E38)/E38</totalsRowFormula>
    </tableColumn>
    <tableColumn id="7" xr3:uid="{45DD8E99-004C-4D9C-979D-6F515FFFFB92}" name="Žiūrovų sk. _x000a_(ADM)" totalsRowFunction="sum" dataDxfId="17" totalsRowDxfId="16"/>
    <tableColumn id="8" xr3:uid="{2BB64C16-9186-4C4A-A0C9-08323CEFC402}" name="Seansų sk. _x000a_(Show count)" dataDxfId="15" totalsRowDxfId="14"/>
    <tableColumn id="9" xr3:uid="{F6C07FA5-1C03-4357-A44D-0B81FC66E2AF}" name="Lankomumo vid._x000a_(Average ADM)" dataDxfId="13" totalsRowDxfId="12">
      <calculatedColumnFormula>G3/H3</calculatedColumnFormula>
    </tableColumn>
    <tableColumn id="10" xr3:uid="{A3E561A1-4C0E-457E-84AA-349FD64794AE}" name="Kopijų sk. _x000a_(DCO count)" dataDxfId="11" totalsRowDxfId="10"/>
    <tableColumn id="11" xr3:uid="{E20BF4A7-9048-401E-A6FA-983414B01ED2}" name="Rodymo savaitė_x000a_(Week on screen)" dataDxfId="9" totalsRowDxfId="8"/>
    <tableColumn id="12" xr3:uid="{67BC01BA-5CB2-41D3-AB69-350EFF0FD930}" name="Bendros pajamos _x000a_(Total GBO)" dataDxfId="7" totalsRowDxfId="6"/>
    <tableColumn id="13" xr3:uid="{37483393-9FD8-4B34-8B9D-DE79FEFE93B2}" name="Bendras žiūrovų sk._x000a_(Total ADM)" dataDxfId="5" totalsRowDxfId="4"/>
    <tableColumn id="14" xr3:uid="{EADF24B6-15DA-48EA-B223-A587598EEB24}" name="Premjeros data _x000a_(Release date)" dataDxfId="3" totalsRowDxfId="2"/>
    <tableColumn id="15" xr3:uid="{5103FA11-CF5D-49EC-A2A1-D131ABB2109C}" name="Platintojas _x000a_(Distributor)" totalsRowLabel=" 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4-06-21T11:03:14.25" personId="{5AC5A0A0-8CC0-45CD-8FA7-CED1C43FC381}" id="{FAD1DF60-A25F-41E9-ACDA-B481A3493AAD}">
    <text>Weekend results</text>
  </threadedComment>
  <threadedComment ref="C30" dT="2024-06-07T12:34:10.34" personId="{5AC5A0A0-8CC0-45CD-8FA7-CED1C43FC381}" id="{B5B339B3-7F95-414B-B07C-20D9CEE35AFC}">
    <text>Weekend results</text>
  </threadedComment>
  <threadedComment ref="C31" dT="2024-06-21T11:03:29.40" personId="{5AC5A0A0-8CC0-45CD-8FA7-CED1C43FC381}" id="{8A2C904E-423A-4F9D-A72E-578D4C41EEC7}">
    <text>Weekend results</text>
  </threadedComment>
  <threadedComment ref="C32" dT="2024-06-07T12:34:46.10" personId="{5AC5A0A0-8CC0-45CD-8FA7-CED1C43FC381}" id="{363373E1-095A-49B0-A5F5-FB6FED9A70B7}">
    <text>Weekend results</text>
  </threadedComment>
  <threadedComment ref="C36" dT="2024-06-07T12:33:34.38" personId="{5AC5A0A0-8CC0-45CD-8FA7-CED1C43FC381}" id="{01740C45-9E91-4652-BA00-358948752846}">
    <text>Weekend results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7" dT="2024-06-14T10:36:45.39" personId="{5AC5A0A0-8CC0-45CD-8FA7-CED1C43FC381}" id="{A91DF280-4EA7-46B4-AB3F-0B6CE8587054}">
    <text>Weekend results</text>
  </threadedComment>
  <threadedComment ref="C24" dT="2024-06-14T10:32:04.07" personId="{5AC5A0A0-8CC0-45CD-8FA7-CED1C43FC381}" id="{F1B81F3E-426D-48DD-9BAC-E797D463DBC8}">
    <text>Weekend results</text>
  </threadedComment>
  <threadedComment ref="C27" dT="2024-06-14T10:35:31.88" personId="{5AC5A0A0-8CC0-45CD-8FA7-CED1C43FC381}" id="{E26F1309-EC62-41FB-8F7A-CF62A24EE5FC}">
    <text>Weekend results</text>
  </threadedComment>
  <threadedComment ref="C37" dT="2024-06-07T12:33:34.38" personId="{5AC5A0A0-8CC0-45CD-8FA7-CED1C43FC381}" id="{80B916DB-A986-48B1-9BFA-4BBED3CAB430}">
    <text>Weekend results</text>
  </threadedComment>
  <threadedComment ref="C40" dT="2024-06-07T12:34:46.10" personId="{5AC5A0A0-8CC0-45CD-8FA7-CED1C43FC381}" id="{BCF0D8EC-AF10-4AC2-B855-D99D02306609}">
    <text>Weekend results</text>
  </threadedComment>
  <threadedComment ref="C41" dT="2024-06-07T12:34:10.34" personId="{5AC5A0A0-8CC0-45CD-8FA7-CED1C43FC381}" id="{73E5FE32-4FC0-4E5E-944D-DB55A8F39B7F}">
    <text>Weekend results</text>
  </threadedComment>
  <threadedComment ref="C42" dT="2024-06-14T10:35:40.56" personId="{5AC5A0A0-8CC0-45CD-8FA7-CED1C43FC381}" id="{0BEEC6D6-0A97-48EE-BB6E-D63AB1A2980F}">
    <text>Weekend results</text>
  </threadedComment>
  <threadedComment ref="C45" dT="2024-06-14T10:31:27.73" personId="{5AC5A0A0-8CC0-45CD-8FA7-CED1C43FC381}" id="{79294730-DA6A-4332-9C89-9F72E7111805}">
    <text>Weekend results</text>
  </threadedComment>
  <threadedComment ref="C48" dT="2024-06-14T10:31:31.86" personId="{5AC5A0A0-8CC0-45CD-8FA7-CED1C43FC381}" id="{CD557FF3-1521-461D-85BA-E93E8D1DF570}">
    <text>Weekend results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9" dT="2024-06-07T12:33:34.38" personId="{5AC5A0A0-8CC0-45CD-8FA7-CED1C43FC381}" id="{35B6F91B-1C8B-45C3-B406-12FA76F9C6BE}">
    <text>Weekend results</text>
  </threadedComment>
  <threadedComment ref="C25" dT="2024-06-07T12:34:10.34" personId="{5AC5A0A0-8CC0-45CD-8FA7-CED1C43FC381}" id="{F020B9FB-FBD9-437E-8975-92D21BB5AD09}">
    <text>Weekend results</text>
  </threadedComment>
  <threadedComment ref="C29" dT="2024-06-07T12:34:46.10" personId="{5AC5A0A0-8CC0-45CD-8FA7-CED1C43FC381}" id="{5FD9D5C2-B760-40B8-B4D0-BFF94510B54E}">
    <text>Weekend results</text>
  </threadedComment>
  <threadedComment ref="C35" dT="2024-06-07T12:35:24.60" personId="{5AC5A0A0-8CC0-45CD-8FA7-CED1C43FC381}" id="{03C8B453-1187-478C-B1AC-BC1D3122F74B}">
    <text>Weekend results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923A-11B6-45E0-A579-BCACC64FF4B7}">
  <sheetPr>
    <pageSetUpPr fitToPage="1"/>
  </sheetPr>
  <dimension ref="A1:XFC58"/>
  <sheetViews>
    <sheetView tabSelected="1" zoomScale="60" zoomScaleNormal="60" workbookViewId="0">
      <selection activeCell="C36" sqref="C36"/>
    </sheetView>
  </sheetViews>
  <sheetFormatPr defaultColWidth="0" defaultRowHeight="0" customHeight="1" zeroHeight="1" x14ac:dyDescent="0.15"/>
  <cols>
    <col min="1" max="1" width="4.7109375" style="1" customWidth="1"/>
    <col min="2" max="2" width="4.7109375" style="58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59" t="s">
        <v>114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21" t="s">
        <v>17</v>
      </c>
      <c r="C3" s="25" t="s">
        <v>106</v>
      </c>
      <c r="D3" s="19">
        <v>385884.9</v>
      </c>
      <c r="E3" s="20" t="s">
        <v>15</v>
      </c>
      <c r="F3" s="20" t="s">
        <v>15</v>
      </c>
      <c r="G3" s="21">
        <v>64064</v>
      </c>
      <c r="H3" s="17">
        <v>657</v>
      </c>
      <c r="I3" s="22">
        <f t="shared" ref="I3:I40" si="0">G3/H3</f>
        <v>97.509893455098933</v>
      </c>
      <c r="J3" s="22">
        <v>30</v>
      </c>
      <c r="K3" s="22">
        <v>1</v>
      </c>
      <c r="L3" s="19">
        <v>402231.44</v>
      </c>
      <c r="M3" s="21">
        <v>66989</v>
      </c>
      <c r="N3" s="23">
        <v>45457</v>
      </c>
      <c r="O3" s="30" t="s">
        <v>18</v>
      </c>
    </row>
    <row r="4" spans="1:18" s="24" customFormat="1" ht="24.95" customHeight="1" x14ac:dyDescent="0.2">
      <c r="A4" s="17">
        <v>2</v>
      </c>
      <c r="B4" s="21">
        <v>2</v>
      </c>
      <c r="C4" s="18" t="s">
        <v>78</v>
      </c>
      <c r="D4" s="19">
        <v>56881.39</v>
      </c>
      <c r="E4" s="19">
        <v>80632.58</v>
      </c>
      <c r="F4" s="20">
        <f t="shared" ref="F4:F14" si="1">(D4-E4)/E4</f>
        <v>-0.29456070982721877</v>
      </c>
      <c r="G4" s="21">
        <v>6985</v>
      </c>
      <c r="H4" s="22">
        <v>270</v>
      </c>
      <c r="I4" s="22">
        <f t="shared" si="0"/>
        <v>25.87037037037037</v>
      </c>
      <c r="J4" s="22">
        <v>15</v>
      </c>
      <c r="K4" s="22">
        <v>2</v>
      </c>
      <c r="L4" s="19">
        <v>142966.35999999999</v>
      </c>
      <c r="M4" s="21">
        <v>18080</v>
      </c>
      <c r="N4" s="23">
        <v>45450</v>
      </c>
      <c r="O4" s="30" t="s">
        <v>61</v>
      </c>
    </row>
    <row r="5" spans="1:18" s="24" customFormat="1" ht="24.95" customHeight="1" x14ac:dyDescent="0.2">
      <c r="A5" s="17">
        <v>3</v>
      </c>
      <c r="B5" s="21">
        <v>1</v>
      </c>
      <c r="C5" s="18" t="s">
        <v>27</v>
      </c>
      <c r="D5" s="19">
        <v>45832.9</v>
      </c>
      <c r="E5" s="19">
        <v>140997.94</v>
      </c>
      <c r="F5" s="20">
        <f t="shared" si="1"/>
        <v>-0.67493922251630067</v>
      </c>
      <c r="G5" s="21">
        <v>8356</v>
      </c>
      <c r="H5" s="17">
        <v>341</v>
      </c>
      <c r="I5" s="22">
        <f t="shared" si="0"/>
        <v>24.504398826979472</v>
      </c>
      <c r="J5" s="22">
        <v>16</v>
      </c>
      <c r="K5" s="22">
        <v>4</v>
      </c>
      <c r="L5" s="19">
        <v>441478.07</v>
      </c>
      <c r="M5" s="21">
        <v>81419</v>
      </c>
      <c r="N5" s="23">
        <v>45436</v>
      </c>
      <c r="O5" s="30" t="s">
        <v>61</v>
      </c>
      <c r="R5" s="17"/>
    </row>
    <row r="6" spans="1:18" s="24" customFormat="1" ht="24.95" customHeight="1" x14ac:dyDescent="0.2">
      <c r="A6" s="17">
        <v>4</v>
      </c>
      <c r="B6" s="21">
        <v>3</v>
      </c>
      <c r="C6" s="18" t="s">
        <v>79</v>
      </c>
      <c r="D6" s="19">
        <v>16253.79</v>
      </c>
      <c r="E6" s="19">
        <v>24125.38</v>
      </c>
      <c r="F6" s="20">
        <f t="shared" si="1"/>
        <v>-0.32627838400887366</v>
      </c>
      <c r="G6" s="21">
        <v>2398</v>
      </c>
      <c r="H6" s="22">
        <v>175</v>
      </c>
      <c r="I6" s="22">
        <f t="shared" si="0"/>
        <v>13.702857142857143</v>
      </c>
      <c r="J6" s="22">
        <v>13</v>
      </c>
      <c r="K6" s="22">
        <v>2</v>
      </c>
      <c r="L6" s="19">
        <v>42079.03</v>
      </c>
      <c r="M6" s="21">
        <v>6385</v>
      </c>
      <c r="N6" s="23">
        <v>45450</v>
      </c>
      <c r="O6" s="30" t="s">
        <v>12</v>
      </c>
      <c r="R6" s="17"/>
    </row>
    <row r="7" spans="1:18" s="24" customFormat="1" ht="24.95" customHeight="1" x14ac:dyDescent="0.2">
      <c r="A7" s="17">
        <v>5</v>
      </c>
      <c r="B7" s="21">
        <v>5</v>
      </c>
      <c r="C7" s="18" t="s">
        <v>28</v>
      </c>
      <c r="D7" s="19">
        <v>11347</v>
      </c>
      <c r="E7" s="19">
        <v>19028.46</v>
      </c>
      <c r="F7" s="20">
        <f t="shared" si="1"/>
        <v>-0.40368269423799924</v>
      </c>
      <c r="G7" s="21">
        <v>1605</v>
      </c>
      <c r="H7" s="22">
        <v>113</v>
      </c>
      <c r="I7" s="22">
        <f t="shared" si="0"/>
        <v>14.20353982300885</v>
      </c>
      <c r="J7" s="22">
        <v>13</v>
      </c>
      <c r="K7" s="22">
        <v>4</v>
      </c>
      <c r="L7" s="19">
        <v>104953.38</v>
      </c>
      <c r="M7" s="21">
        <v>14186</v>
      </c>
      <c r="N7" s="23">
        <v>45436</v>
      </c>
      <c r="O7" s="30" t="s">
        <v>12</v>
      </c>
      <c r="R7" s="17"/>
    </row>
    <row r="8" spans="1:18" s="24" customFormat="1" ht="24.95" customHeight="1" x14ac:dyDescent="0.2">
      <c r="A8" s="17">
        <v>6</v>
      </c>
      <c r="B8" s="21">
        <v>7</v>
      </c>
      <c r="C8" s="25" t="s">
        <v>30</v>
      </c>
      <c r="D8" s="28">
        <v>6700.73</v>
      </c>
      <c r="E8" s="28">
        <v>9875.94</v>
      </c>
      <c r="F8" s="20">
        <f t="shared" si="1"/>
        <v>-0.32150964870179455</v>
      </c>
      <c r="G8" s="29">
        <v>995</v>
      </c>
      <c r="H8" s="21">
        <v>92</v>
      </c>
      <c r="I8" s="22">
        <f t="shared" si="0"/>
        <v>10.815217391304348</v>
      </c>
      <c r="J8" s="22">
        <v>9</v>
      </c>
      <c r="K8" s="22">
        <v>6</v>
      </c>
      <c r="L8" s="28">
        <v>115256.46</v>
      </c>
      <c r="M8" s="29">
        <v>16517</v>
      </c>
      <c r="N8" s="23">
        <v>45422</v>
      </c>
      <c r="O8" s="53" t="s">
        <v>18</v>
      </c>
      <c r="R8" s="17"/>
    </row>
    <row r="9" spans="1:18" s="24" customFormat="1" ht="24.95" customHeight="1" x14ac:dyDescent="0.2">
      <c r="A9" s="17">
        <v>7</v>
      </c>
      <c r="B9" s="21">
        <v>8</v>
      </c>
      <c r="C9" s="18" t="s">
        <v>31</v>
      </c>
      <c r="D9" s="19">
        <v>6030.38</v>
      </c>
      <c r="E9" s="19">
        <v>7734.77</v>
      </c>
      <c r="F9" s="20">
        <f t="shared" si="1"/>
        <v>-0.22035432210653971</v>
      </c>
      <c r="G9" s="21">
        <v>843</v>
      </c>
      <c r="H9" s="22">
        <v>53</v>
      </c>
      <c r="I9" s="22">
        <f t="shared" si="0"/>
        <v>15.90566037735849</v>
      </c>
      <c r="J9" s="22">
        <v>6</v>
      </c>
      <c r="K9" s="22">
        <v>6</v>
      </c>
      <c r="L9" s="19">
        <v>91157.68</v>
      </c>
      <c r="M9" s="21">
        <v>13226</v>
      </c>
      <c r="N9" s="23">
        <v>45422</v>
      </c>
      <c r="O9" s="30" t="s">
        <v>61</v>
      </c>
      <c r="R9" s="17"/>
    </row>
    <row r="10" spans="1:18" s="24" customFormat="1" ht="24.95" customHeight="1" x14ac:dyDescent="0.2">
      <c r="A10" s="17">
        <v>8</v>
      </c>
      <c r="B10" s="21">
        <v>4</v>
      </c>
      <c r="C10" s="25" t="s">
        <v>113</v>
      </c>
      <c r="D10" s="28">
        <v>5230.18</v>
      </c>
      <c r="E10" s="28">
        <v>20170.259999999998</v>
      </c>
      <c r="F10" s="20">
        <f t="shared" si="1"/>
        <v>-0.74069843422940507</v>
      </c>
      <c r="G10" s="29">
        <v>999</v>
      </c>
      <c r="H10" s="21">
        <v>130</v>
      </c>
      <c r="I10" s="22">
        <f t="shared" si="0"/>
        <v>7.6846153846153848</v>
      </c>
      <c r="J10" s="22">
        <v>12</v>
      </c>
      <c r="K10" s="22">
        <v>5</v>
      </c>
      <c r="L10" s="28">
        <v>95445.19</v>
      </c>
      <c r="M10" s="29">
        <v>18734</v>
      </c>
      <c r="N10" s="23">
        <v>45429</v>
      </c>
      <c r="O10" s="30" t="s">
        <v>62</v>
      </c>
      <c r="R10" s="17"/>
    </row>
    <row r="11" spans="1:18" s="24" customFormat="1" ht="24.75" customHeight="1" x14ac:dyDescent="0.2">
      <c r="A11" s="17">
        <v>9</v>
      </c>
      <c r="B11" s="21">
        <v>11</v>
      </c>
      <c r="C11" s="18" t="s">
        <v>29</v>
      </c>
      <c r="D11" s="19">
        <v>4169.1000000000004</v>
      </c>
      <c r="E11" s="19">
        <v>3952.41</v>
      </c>
      <c r="F11" s="20">
        <f t="shared" si="1"/>
        <v>5.482477779380189E-2</v>
      </c>
      <c r="G11" s="21">
        <v>611</v>
      </c>
      <c r="H11" s="22">
        <v>45</v>
      </c>
      <c r="I11" s="22">
        <f t="shared" si="0"/>
        <v>13.577777777777778</v>
      </c>
      <c r="J11" s="22">
        <v>6</v>
      </c>
      <c r="K11" s="22">
        <v>4</v>
      </c>
      <c r="L11" s="19">
        <v>26550.05</v>
      </c>
      <c r="M11" s="21">
        <v>3979</v>
      </c>
      <c r="N11" s="23">
        <v>45436</v>
      </c>
      <c r="O11" s="30" t="s">
        <v>11</v>
      </c>
      <c r="R11" s="17"/>
    </row>
    <row r="12" spans="1:18" s="24" customFormat="1" ht="24.95" customHeight="1" x14ac:dyDescent="0.2">
      <c r="A12" s="17">
        <v>10</v>
      </c>
      <c r="B12" s="21">
        <v>9</v>
      </c>
      <c r="C12" s="25" t="s">
        <v>41</v>
      </c>
      <c r="D12" s="28">
        <v>2843.78</v>
      </c>
      <c r="E12" s="28">
        <v>6721.69</v>
      </c>
      <c r="F12" s="20">
        <f t="shared" si="1"/>
        <v>-0.57692485074438116</v>
      </c>
      <c r="G12" s="29">
        <v>422</v>
      </c>
      <c r="H12" s="21">
        <v>53</v>
      </c>
      <c r="I12" s="22">
        <f t="shared" si="0"/>
        <v>7.9622641509433958</v>
      </c>
      <c r="J12" s="22">
        <v>8</v>
      </c>
      <c r="K12" s="22">
        <v>3</v>
      </c>
      <c r="L12" s="28">
        <v>20718.61</v>
      </c>
      <c r="M12" s="29">
        <v>3135</v>
      </c>
      <c r="N12" s="23">
        <v>45443</v>
      </c>
      <c r="O12" s="53" t="s">
        <v>19</v>
      </c>
      <c r="R12" s="17"/>
    </row>
    <row r="13" spans="1:18" s="24" customFormat="1" ht="24.95" customHeight="1" x14ac:dyDescent="0.2">
      <c r="A13" s="17">
        <v>11</v>
      </c>
      <c r="B13" s="21">
        <v>13</v>
      </c>
      <c r="C13" s="18" t="s">
        <v>33</v>
      </c>
      <c r="D13" s="19">
        <v>2222.9</v>
      </c>
      <c r="E13" s="19">
        <v>2683.51</v>
      </c>
      <c r="F13" s="20">
        <f t="shared" si="1"/>
        <v>-0.17164459979653518</v>
      </c>
      <c r="G13" s="21">
        <v>336</v>
      </c>
      <c r="H13" s="22">
        <v>22</v>
      </c>
      <c r="I13" s="22">
        <f t="shared" si="0"/>
        <v>15.272727272727273</v>
      </c>
      <c r="J13" s="22">
        <v>4</v>
      </c>
      <c r="K13" s="22">
        <v>7</v>
      </c>
      <c r="L13" s="19">
        <v>90708.11</v>
      </c>
      <c r="M13" s="21">
        <v>13375</v>
      </c>
      <c r="N13" s="23">
        <v>45415</v>
      </c>
      <c r="O13" s="30" t="s">
        <v>12</v>
      </c>
      <c r="R13" s="17"/>
    </row>
    <row r="14" spans="1:18" s="24" customFormat="1" ht="24.95" customHeight="1" x14ac:dyDescent="0.2">
      <c r="A14" s="17">
        <v>12</v>
      </c>
      <c r="B14" s="21">
        <v>10</v>
      </c>
      <c r="C14" s="18" t="s">
        <v>35</v>
      </c>
      <c r="D14" s="19">
        <v>2174.9899999999998</v>
      </c>
      <c r="E14" s="19">
        <v>4730.8500000000004</v>
      </c>
      <c r="F14" s="20">
        <f t="shared" si="1"/>
        <v>-0.5402538655844088</v>
      </c>
      <c r="G14" s="21">
        <v>378</v>
      </c>
      <c r="H14" s="22">
        <v>64</v>
      </c>
      <c r="I14" s="22">
        <f t="shared" si="0"/>
        <v>5.90625</v>
      </c>
      <c r="J14" s="22">
        <v>7</v>
      </c>
      <c r="K14" s="22">
        <v>15</v>
      </c>
      <c r="L14" s="19">
        <v>871196.71</v>
      </c>
      <c r="M14" s="21">
        <v>150989</v>
      </c>
      <c r="N14" s="23">
        <v>45359</v>
      </c>
      <c r="O14" s="30" t="s">
        <v>63</v>
      </c>
      <c r="R14" s="17"/>
    </row>
    <row r="15" spans="1:18" s="24" customFormat="1" ht="24.95" customHeight="1" x14ac:dyDescent="0.2">
      <c r="A15" s="17">
        <v>13</v>
      </c>
      <c r="B15" s="21" t="s">
        <v>17</v>
      </c>
      <c r="C15" s="18" t="s">
        <v>115</v>
      </c>
      <c r="D15" s="19">
        <v>1696.78</v>
      </c>
      <c r="E15" s="20" t="s">
        <v>15</v>
      </c>
      <c r="F15" s="20" t="s">
        <v>15</v>
      </c>
      <c r="G15" s="21">
        <v>281</v>
      </c>
      <c r="H15" s="22">
        <v>42</v>
      </c>
      <c r="I15" s="22">
        <f t="shared" si="0"/>
        <v>6.6904761904761907</v>
      </c>
      <c r="J15" s="22">
        <v>10</v>
      </c>
      <c r="K15" s="22">
        <v>1</v>
      </c>
      <c r="L15" s="19">
        <v>1669.78</v>
      </c>
      <c r="M15" s="21">
        <v>281</v>
      </c>
      <c r="N15" s="23">
        <v>45457</v>
      </c>
      <c r="O15" s="30" t="s">
        <v>116</v>
      </c>
      <c r="R15" s="17"/>
    </row>
    <row r="16" spans="1:18" s="24" customFormat="1" ht="24.95" customHeight="1" x14ac:dyDescent="0.2">
      <c r="A16" s="17">
        <v>14</v>
      </c>
      <c r="B16" s="21">
        <v>12</v>
      </c>
      <c r="C16" s="18" t="s">
        <v>34</v>
      </c>
      <c r="D16" s="19">
        <v>1142.6099999999999</v>
      </c>
      <c r="E16" s="19">
        <v>3553.99</v>
      </c>
      <c r="F16" s="20">
        <f>(D16-E16)/E16</f>
        <v>-0.67849937675682837</v>
      </c>
      <c r="G16" s="21">
        <v>187</v>
      </c>
      <c r="H16" s="22">
        <v>26</v>
      </c>
      <c r="I16" s="22">
        <f t="shared" si="0"/>
        <v>7.1923076923076925</v>
      </c>
      <c r="J16" s="22">
        <v>8</v>
      </c>
      <c r="K16" s="22">
        <v>2</v>
      </c>
      <c r="L16" s="19">
        <v>8668.6</v>
      </c>
      <c r="M16" s="21">
        <v>1239</v>
      </c>
      <c r="N16" s="23">
        <v>45450</v>
      </c>
      <c r="O16" s="30" t="s">
        <v>14</v>
      </c>
      <c r="R16" s="17"/>
    </row>
    <row r="17" spans="1:19" s="24" customFormat="1" ht="24.95" customHeight="1" x14ac:dyDescent="0.2">
      <c r="A17" s="17">
        <v>15</v>
      </c>
      <c r="B17" s="21">
        <v>16</v>
      </c>
      <c r="C17" s="18" t="s">
        <v>32</v>
      </c>
      <c r="D17" s="19">
        <v>879.07</v>
      </c>
      <c r="E17" s="19">
        <v>1148.78</v>
      </c>
      <c r="F17" s="20">
        <f>(D17-E17)/E17</f>
        <v>-0.23477950521422722</v>
      </c>
      <c r="G17" s="21">
        <v>146</v>
      </c>
      <c r="H17" s="22">
        <v>15</v>
      </c>
      <c r="I17" s="22">
        <f t="shared" si="0"/>
        <v>9.7333333333333325</v>
      </c>
      <c r="J17" s="22">
        <v>2</v>
      </c>
      <c r="K17" s="22">
        <v>8</v>
      </c>
      <c r="L17" s="19">
        <v>103661.67</v>
      </c>
      <c r="M17" s="21">
        <v>14884</v>
      </c>
      <c r="N17" s="23">
        <v>45408</v>
      </c>
      <c r="O17" s="30" t="s">
        <v>63</v>
      </c>
      <c r="R17" s="17"/>
    </row>
    <row r="18" spans="1:19" s="24" customFormat="1" ht="24.95" customHeight="1" x14ac:dyDescent="0.2">
      <c r="A18" s="17">
        <v>16</v>
      </c>
      <c r="B18" s="22" t="s">
        <v>15</v>
      </c>
      <c r="C18" s="18" t="s">
        <v>117</v>
      </c>
      <c r="D18" s="19">
        <v>847</v>
      </c>
      <c r="E18" s="19" t="s">
        <v>15</v>
      </c>
      <c r="F18" s="20" t="s">
        <v>15</v>
      </c>
      <c r="G18" s="21">
        <v>426</v>
      </c>
      <c r="H18" s="22">
        <v>28</v>
      </c>
      <c r="I18" s="22">
        <f t="shared" si="0"/>
        <v>15.214285714285714</v>
      </c>
      <c r="J18" s="17">
        <v>4</v>
      </c>
      <c r="K18" s="22" t="s">
        <v>15</v>
      </c>
      <c r="L18" s="19">
        <v>43041.82</v>
      </c>
      <c r="M18" s="21">
        <v>8790</v>
      </c>
      <c r="N18" s="23">
        <v>45289</v>
      </c>
      <c r="O18" s="30" t="s">
        <v>14</v>
      </c>
      <c r="R18" s="17"/>
    </row>
    <row r="19" spans="1:19" s="24" customFormat="1" ht="24.95" customHeight="1" x14ac:dyDescent="0.2">
      <c r="A19" s="17">
        <v>17</v>
      </c>
      <c r="B19" s="22" t="s">
        <v>15</v>
      </c>
      <c r="C19" s="18" t="s">
        <v>124</v>
      </c>
      <c r="D19" s="19">
        <v>835</v>
      </c>
      <c r="E19" s="19" t="s">
        <v>15</v>
      </c>
      <c r="F19" s="20" t="s">
        <v>15</v>
      </c>
      <c r="G19" s="21">
        <v>123</v>
      </c>
      <c r="H19" s="22">
        <v>1</v>
      </c>
      <c r="I19" s="22">
        <f t="shared" si="0"/>
        <v>123</v>
      </c>
      <c r="J19" s="22">
        <v>1</v>
      </c>
      <c r="K19" s="22" t="s">
        <v>15</v>
      </c>
      <c r="L19" s="19">
        <v>34018.25</v>
      </c>
      <c r="M19" s="21">
        <v>5233</v>
      </c>
      <c r="N19" s="23">
        <v>45275</v>
      </c>
      <c r="O19" s="30" t="s">
        <v>25</v>
      </c>
      <c r="R19" s="17"/>
    </row>
    <row r="20" spans="1:19" s="24" customFormat="1" ht="24.95" customHeight="1" x14ac:dyDescent="0.2">
      <c r="A20" s="17">
        <v>18</v>
      </c>
      <c r="B20" s="22" t="s">
        <v>15</v>
      </c>
      <c r="C20" s="18" t="s">
        <v>118</v>
      </c>
      <c r="D20" s="19">
        <v>616.55999999999995</v>
      </c>
      <c r="E20" s="19" t="s">
        <v>15</v>
      </c>
      <c r="F20" s="20" t="s">
        <v>15</v>
      </c>
      <c r="G20" s="21">
        <v>161</v>
      </c>
      <c r="H20" s="22">
        <v>28</v>
      </c>
      <c r="I20" s="22">
        <f t="shared" si="0"/>
        <v>5.75</v>
      </c>
      <c r="J20" s="17">
        <v>4</v>
      </c>
      <c r="K20" s="22" t="s">
        <v>15</v>
      </c>
      <c r="L20" s="19">
        <v>69789.329999999987</v>
      </c>
      <c r="M20" s="21">
        <v>13823</v>
      </c>
      <c r="N20" s="23">
        <v>45338</v>
      </c>
      <c r="O20" s="30" t="s">
        <v>14</v>
      </c>
      <c r="R20" s="17"/>
    </row>
    <row r="21" spans="1:19" s="24" customFormat="1" ht="24.95" customHeight="1" x14ac:dyDescent="0.2">
      <c r="A21" s="17">
        <v>19</v>
      </c>
      <c r="B21" s="21">
        <v>24</v>
      </c>
      <c r="C21" s="25" t="s">
        <v>53</v>
      </c>
      <c r="D21" s="19">
        <v>530</v>
      </c>
      <c r="E21" s="19">
        <v>320</v>
      </c>
      <c r="F21" s="20">
        <f>(D21-E21)/E21</f>
        <v>0.65625</v>
      </c>
      <c r="G21" s="21">
        <v>106</v>
      </c>
      <c r="H21" s="17">
        <v>1</v>
      </c>
      <c r="I21" s="22">
        <f t="shared" si="0"/>
        <v>106</v>
      </c>
      <c r="J21" s="17">
        <v>1</v>
      </c>
      <c r="K21" s="22" t="s">
        <v>15</v>
      </c>
      <c r="L21" s="19">
        <v>1561.51</v>
      </c>
      <c r="M21" s="21">
        <v>310</v>
      </c>
      <c r="N21" s="23">
        <v>45401</v>
      </c>
      <c r="O21" s="53" t="s">
        <v>63</v>
      </c>
      <c r="R21" s="17"/>
    </row>
    <row r="22" spans="1:19" s="24" customFormat="1" ht="24.75" customHeight="1" x14ac:dyDescent="0.2">
      <c r="A22" s="17">
        <v>20</v>
      </c>
      <c r="B22" s="22" t="s">
        <v>15</v>
      </c>
      <c r="C22" s="18" t="s">
        <v>122</v>
      </c>
      <c r="D22" s="19">
        <v>444</v>
      </c>
      <c r="E22" s="19" t="s">
        <v>15</v>
      </c>
      <c r="F22" s="20" t="s">
        <v>15</v>
      </c>
      <c r="G22" s="21">
        <v>111</v>
      </c>
      <c r="H22" s="22">
        <v>1</v>
      </c>
      <c r="I22" s="22">
        <f t="shared" si="0"/>
        <v>111</v>
      </c>
      <c r="J22" s="22">
        <v>1</v>
      </c>
      <c r="K22" s="22" t="s">
        <v>15</v>
      </c>
      <c r="L22" s="19">
        <v>43174.09</v>
      </c>
      <c r="M22" s="21">
        <v>7655</v>
      </c>
      <c r="N22" s="23">
        <v>45156</v>
      </c>
      <c r="O22" s="30" t="s">
        <v>123</v>
      </c>
      <c r="R22" s="17"/>
    </row>
    <row r="23" spans="1:19" s="27" customFormat="1" ht="24.75" customHeight="1" x14ac:dyDescent="0.15">
      <c r="A23" s="17">
        <v>21</v>
      </c>
      <c r="B23" s="21">
        <v>14</v>
      </c>
      <c r="C23" s="18" t="s">
        <v>37</v>
      </c>
      <c r="D23" s="19">
        <v>430.51</v>
      </c>
      <c r="E23" s="19">
        <v>1895.04</v>
      </c>
      <c r="F23" s="20">
        <f t="shared" ref="F23:F28" si="2">(D23-E23)/E23</f>
        <v>-0.77282273725092876</v>
      </c>
      <c r="G23" s="21">
        <v>99</v>
      </c>
      <c r="H23" s="22">
        <v>10</v>
      </c>
      <c r="I23" s="22">
        <f t="shared" si="0"/>
        <v>9.9</v>
      </c>
      <c r="J23" s="22">
        <v>4</v>
      </c>
      <c r="K23" s="38">
        <v>9</v>
      </c>
      <c r="L23" s="19">
        <v>100193.86</v>
      </c>
      <c r="M23" s="21">
        <v>19198</v>
      </c>
      <c r="N23" s="23">
        <v>45401</v>
      </c>
      <c r="O23" s="30" t="s">
        <v>14</v>
      </c>
      <c r="R23" s="17"/>
      <c r="S23" s="24"/>
    </row>
    <row r="24" spans="1:19" s="27" customFormat="1" ht="24.95" customHeight="1" x14ac:dyDescent="0.15">
      <c r="A24" s="17">
        <v>22</v>
      </c>
      <c r="B24" s="21">
        <v>20</v>
      </c>
      <c r="C24" s="25" t="s">
        <v>73</v>
      </c>
      <c r="D24" s="19">
        <v>427</v>
      </c>
      <c r="E24" s="19">
        <v>493.7</v>
      </c>
      <c r="F24" s="20">
        <f t="shared" si="2"/>
        <v>-0.13510228883937611</v>
      </c>
      <c r="G24" s="21">
        <v>120</v>
      </c>
      <c r="H24" s="17">
        <v>8</v>
      </c>
      <c r="I24" s="22">
        <f t="shared" si="0"/>
        <v>15</v>
      </c>
      <c r="J24" s="22">
        <v>3</v>
      </c>
      <c r="K24" s="22">
        <v>3</v>
      </c>
      <c r="L24" s="19">
        <v>1209.3</v>
      </c>
      <c r="M24" s="21">
        <v>342</v>
      </c>
      <c r="N24" s="23">
        <v>45443</v>
      </c>
      <c r="O24" s="53" t="s">
        <v>68</v>
      </c>
      <c r="R24" s="17"/>
      <c r="S24" s="24"/>
    </row>
    <row r="25" spans="1:19" s="27" customFormat="1" ht="24.75" customHeight="1" x14ac:dyDescent="0.15">
      <c r="A25" s="17">
        <v>23</v>
      </c>
      <c r="B25" s="21">
        <v>19</v>
      </c>
      <c r="C25" s="18" t="s">
        <v>38</v>
      </c>
      <c r="D25" s="28">
        <v>424.2</v>
      </c>
      <c r="E25" s="28">
        <v>562.70000000000005</v>
      </c>
      <c r="F25" s="20">
        <f t="shared" si="2"/>
        <v>-0.24613470765949894</v>
      </c>
      <c r="G25" s="29">
        <v>71</v>
      </c>
      <c r="H25" s="21">
        <v>15</v>
      </c>
      <c r="I25" s="22">
        <f t="shared" si="0"/>
        <v>4.7333333333333334</v>
      </c>
      <c r="J25" s="22">
        <v>6</v>
      </c>
      <c r="K25" s="22">
        <v>3</v>
      </c>
      <c r="L25" s="28">
        <v>4821.91</v>
      </c>
      <c r="M25" s="29">
        <v>823</v>
      </c>
      <c r="N25" s="23">
        <v>45443</v>
      </c>
      <c r="O25" s="30" t="s">
        <v>64</v>
      </c>
      <c r="R25" s="17"/>
      <c r="S25" s="24"/>
    </row>
    <row r="26" spans="1:19" s="27" customFormat="1" ht="24.75" customHeight="1" x14ac:dyDescent="0.15">
      <c r="A26" s="17">
        <v>24</v>
      </c>
      <c r="B26" s="19" t="s">
        <v>15</v>
      </c>
      <c r="C26" s="18" t="s">
        <v>94</v>
      </c>
      <c r="D26" s="19">
        <v>263</v>
      </c>
      <c r="E26" s="19">
        <v>426.4</v>
      </c>
      <c r="F26" s="20">
        <f t="shared" si="2"/>
        <v>-0.38320825515947465</v>
      </c>
      <c r="G26" s="21">
        <v>69</v>
      </c>
      <c r="H26" s="22">
        <v>2</v>
      </c>
      <c r="I26" s="22">
        <f t="shared" si="0"/>
        <v>34.5</v>
      </c>
      <c r="J26" s="22">
        <v>1</v>
      </c>
      <c r="K26" s="22" t="s">
        <v>15</v>
      </c>
      <c r="L26" s="19">
        <v>4943.7099999999991</v>
      </c>
      <c r="M26" s="21">
        <v>1146</v>
      </c>
      <c r="N26" s="23">
        <v>45422</v>
      </c>
      <c r="O26" s="30" t="s">
        <v>95</v>
      </c>
    </row>
    <row r="27" spans="1:19" s="27" customFormat="1" ht="24.75" customHeight="1" x14ac:dyDescent="0.15">
      <c r="A27" s="17">
        <v>25</v>
      </c>
      <c r="B27" s="21">
        <v>23</v>
      </c>
      <c r="C27" s="18" t="s">
        <v>47</v>
      </c>
      <c r="D27" s="19">
        <v>223.25</v>
      </c>
      <c r="E27" s="19">
        <v>324.48</v>
      </c>
      <c r="F27" s="20">
        <f t="shared" si="2"/>
        <v>-0.31197608481262329</v>
      </c>
      <c r="G27" s="21">
        <v>65</v>
      </c>
      <c r="H27" s="21">
        <v>2</v>
      </c>
      <c r="I27" s="22">
        <f t="shared" si="0"/>
        <v>32.5</v>
      </c>
      <c r="J27" s="22">
        <v>2</v>
      </c>
      <c r="K27" s="22" t="s">
        <v>15</v>
      </c>
      <c r="L27" s="19">
        <v>23638.76</v>
      </c>
      <c r="M27" s="21">
        <v>3868</v>
      </c>
      <c r="N27" s="23">
        <v>45359</v>
      </c>
      <c r="O27" s="30" t="s">
        <v>66</v>
      </c>
    </row>
    <row r="28" spans="1:19" s="27" customFormat="1" ht="24.75" customHeight="1" x14ac:dyDescent="0.15">
      <c r="A28" s="17">
        <v>26</v>
      </c>
      <c r="B28" s="21">
        <v>45</v>
      </c>
      <c r="C28" s="25" t="s">
        <v>51</v>
      </c>
      <c r="D28" s="19">
        <v>214</v>
      </c>
      <c r="E28" s="19">
        <v>79</v>
      </c>
      <c r="F28" s="20">
        <f t="shared" si="2"/>
        <v>1.7088607594936709</v>
      </c>
      <c r="G28" s="21">
        <v>38</v>
      </c>
      <c r="H28" s="22">
        <v>2</v>
      </c>
      <c r="I28" s="22">
        <f t="shared" si="0"/>
        <v>19</v>
      </c>
      <c r="J28" s="22">
        <v>1</v>
      </c>
      <c r="K28" s="22">
        <v>10</v>
      </c>
      <c r="L28" s="19">
        <v>76840.69</v>
      </c>
      <c r="M28" s="21">
        <v>11349</v>
      </c>
      <c r="N28" s="23">
        <v>45394</v>
      </c>
      <c r="O28" s="30" t="s">
        <v>63</v>
      </c>
    </row>
    <row r="29" spans="1:19" s="27" customFormat="1" ht="24.75" customHeight="1" x14ac:dyDescent="0.15">
      <c r="A29" s="17">
        <v>27</v>
      </c>
      <c r="B29" s="22" t="s">
        <v>15</v>
      </c>
      <c r="C29" s="18" t="s">
        <v>121</v>
      </c>
      <c r="D29" s="19">
        <v>213.5</v>
      </c>
      <c r="E29" s="19" t="s">
        <v>15</v>
      </c>
      <c r="F29" s="20" t="s">
        <v>15</v>
      </c>
      <c r="G29" s="21">
        <v>68</v>
      </c>
      <c r="H29" s="22">
        <v>2</v>
      </c>
      <c r="I29" s="22">
        <f t="shared" si="0"/>
        <v>34</v>
      </c>
      <c r="J29" s="22">
        <v>1</v>
      </c>
      <c r="K29" s="22" t="s">
        <v>15</v>
      </c>
      <c r="L29" s="19">
        <v>65772.23</v>
      </c>
      <c r="M29" s="21">
        <v>12960</v>
      </c>
      <c r="N29" s="23">
        <v>45373</v>
      </c>
      <c r="O29" s="30" t="s">
        <v>66</v>
      </c>
    </row>
    <row r="30" spans="1:19" s="27" customFormat="1" ht="24.75" customHeight="1" x14ac:dyDescent="0.15">
      <c r="A30" s="17">
        <v>28</v>
      </c>
      <c r="B30" s="21">
        <v>39</v>
      </c>
      <c r="C30" s="25" t="s">
        <v>46</v>
      </c>
      <c r="D30" s="19">
        <v>209.1</v>
      </c>
      <c r="E30" s="19">
        <v>122.3</v>
      </c>
      <c r="F30" s="20">
        <f>(D30-E30)/E30</f>
        <v>0.70973017170891251</v>
      </c>
      <c r="G30" s="21">
        <v>36</v>
      </c>
      <c r="H30" s="22">
        <v>3</v>
      </c>
      <c r="I30" s="22">
        <f t="shared" si="0"/>
        <v>12</v>
      </c>
      <c r="J30" s="17">
        <v>3</v>
      </c>
      <c r="K30" s="22">
        <v>13</v>
      </c>
      <c r="L30" s="19">
        <v>66306.39</v>
      </c>
      <c r="M30" s="21">
        <v>10182</v>
      </c>
      <c r="N30" s="23">
        <v>45379</v>
      </c>
      <c r="O30" s="30" t="s">
        <v>25</v>
      </c>
    </row>
    <row r="31" spans="1:19" s="27" customFormat="1" ht="24.75" customHeight="1" x14ac:dyDescent="0.15">
      <c r="A31" s="17">
        <v>29</v>
      </c>
      <c r="B31" s="22" t="s">
        <v>15</v>
      </c>
      <c r="C31" s="25" t="s">
        <v>125</v>
      </c>
      <c r="D31" s="19">
        <v>206.4</v>
      </c>
      <c r="E31" s="19" t="s">
        <v>15</v>
      </c>
      <c r="F31" s="20" t="s">
        <v>15</v>
      </c>
      <c r="G31" s="21">
        <v>29</v>
      </c>
      <c r="H31" s="17">
        <v>2</v>
      </c>
      <c r="I31" s="22">
        <f t="shared" si="0"/>
        <v>14.5</v>
      </c>
      <c r="J31" s="17">
        <v>2</v>
      </c>
      <c r="K31" s="22" t="s">
        <v>15</v>
      </c>
      <c r="L31" s="19">
        <v>209394.3</v>
      </c>
      <c r="M31" s="21">
        <v>32362</v>
      </c>
      <c r="N31" s="23">
        <v>45191</v>
      </c>
      <c r="O31" s="53" t="s">
        <v>25</v>
      </c>
    </row>
    <row r="32" spans="1:19" s="27" customFormat="1" ht="24.75" customHeight="1" x14ac:dyDescent="0.15">
      <c r="A32" s="17">
        <v>30</v>
      </c>
      <c r="B32" s="21">
        <v>38</v>
      </c>
      <c r="C32" s="25" t="s">
        <v>44</v>
      </c>
      <c r="D32" s="19">
        <v>189.6</v>
      </c>
      <c r="E32" s="19">
        <v>136.4</v>
      </c>
      <c r="F32" s="20">
        <f>(D32-E32)/E32</f>
        <v>0.39002932551319636</v>
      </c>
      <c r="G32" s="21">
        <v>34</v>
      </c>
      <c r="H32" s="22">
        <v>2</v>
      </c>
      <c r="I32" s="22">
        <f t="shared" si="0"/>
        <v>17</v>
      </c>
      <c r="J32" s="22">
        <v>2</v>
      </c>
      <c r="K32" s="22">
        <v>13</v>
      </c>
      <c r="L32" s="19">
        <v>57990.5</v>
      </c>
      <c r="M32" s="21">
        <v>9134</v>
      </c>
      <c r="N32" s="23">
        <v>45379</v>
      </c>
      <c r="O32" s="35" t="s">
        <v>25</v>
      </c>
    </row>
    <row r="33" spans="1:15" ht="24.95" customHeight="1" x14ac:dyDescent="0.15">
      <c r="A33" s="17">
        <v>31</v>
      </c>
      <c r="B33" s="21">
        <v>34</v>
      </c>
      <c r="C33" s="18" t="s">
        <v>104</v>
      </c>
      <c r="D33" s="19">
        <v>175.5</v>
      </c>
      <c r="E33" s="19">
        <v>167.3</v>
      </c>
      <c r="F33" s="20">
        <f>(D33-E33)/E33</f>
        <v>4.9013747758517565E-2</v>
      </c>
      <c r="G33" s="21">
        <v>94</v>
      </c>
      <c r="H33" s="21">
        <v>1</v>
      </c>
      <c r="I33" s="22">
        <f t="shared" si="0"/>
        <v>94</v>
      </c>
      <c r="J33" s="22">
        <v>1</v>
      </c>
      <c r="K33" s="22" t="s">
        <v>15</v>
      </c>
      <c r="L33" s="19">
        <v>136836.41</v>
      </c>
      <c r="M33" s="21">
        <v>26170</v>
      </c>
      <c r="N33" s="23">
        <v>45331</v>
      </c>
      <c r="O33" s="30" t="s">
        <v>11</v>
      </c>
    </row>
    <row r="34" spans="1:15" s="27" customFormat="1" ht="24.95" customHeight="1" x14ac:dyDescent="0.15">
      <c r="A34" s="17">
        <v>32</v>
      </c>
      <c r="B34" s="21">
        <v>29</v>
      </c>
      <c r="C34" s="18" t="s">
        <v>48</v>
      </c>
      <c r="D34" s="19">
        <v>126.61</v>
      </c>
      <c r="E34" s="19">
        <v>233</v>
      </c>
      <c r="F34" s="20">
        <f>(D34-E34)/E34</f>
        <v>-0.45660944206008586</v>
      </c>
      <c r="G34" s="21">
        <v>38</v>
      </c>
      <c r="H34" s="22">
        <v>1</v>
      </c>
      <c r="I34" s="22">
        <f t="shared" si="0"/>
        <v>38</v>
      </c>
      <c r="J34" s="22">
        <v>1</v>
      </c>
      <c r="K34" s="22" t="s">
        <v>15</v>
      </c>
      <c r="L34" s="19">
        <v>191670.57</v>
      </c>
      <c r="M34" s="21">
        <v>47866</v>
      </c>
      <c r="N34" s="23">
        <v>44659</v>
      </c>
      <c r="O34" s="30" t="s">
        <v>11</v>
      </c>
    </row>
    <row r="35" spans="1:15" s="27" customFormat="1" ht="24.95" customHeight="1" x14ac:dyDescent="0.15">
      <c r="A35" s="17">
        <v>33</v>
      </c>
      <c r="B35" s="22" t="s">
        <v>15</v>
      </c>
      <c r="C35" s="7" t="s">
        <v>39</v>
      </c>
      <c r="D35" s="8">
        <v>104</v>
      </c>
      <c r="E35" s="19" t="s">
        <v>15</v>
      </c>
      <c r="F35" s="20" t="s">
        <v>15</v>
      </c>
      <c r="G35" s="10">
        <v>26</v>
      </c>
      <c r="H35" s="11">
        <v>1</v>
      </c>
      <c r="I35" s="22">
        <f t="shared" si="0"/>
        <v>26</v>
      </c>
      <c r="J35" s="6">
        <v>1</v>
      </c>
      <c r="K35" s="22" t="s">
        <v>15</v>
      </c>
      <c r="L35" s="8">
        <v>6541.41</v>
      </c>
      <c r="M35" s="10">
        <v>1515</v>
      </c>
      <c r="N35" s="12">
        <v>45380</v>
      </c>
      <c r="O35" s="31" t="s">
        <v>14</v>
      </c>
    </row>
    <row r="36" spans="1:15" s="27" customFormat="1" ht="24.95" customHeight="1" x14ac:dyDescent="0.15">
      <c r="A36" s="17">
        <v>34</v>
      </c>
      <c r="B36" s="21">
        <v>35</v>
      </c>
      <c r="C36" s="18" t="s">
        <v>40</v>
      </c>
      <c r="D36" s="19">
        <v>90.6</v>
      </c>
      <c r="E36" s="19">
        <v>165.4</v>
      </c>
      <c r="F36" s="20">
        <f>(D36-E36)/E36</f>
        <v>-0.45223700120918991</v>
      </c>
      <c r="G36" s="21">
        <v>16</v>
      </c>
      <c r="H36" s="22">
        <v>4</v>
      </c>
      <c r="I36" s="22">
        <f t="shared" si="0"/>
        <v>4</v>
      </c>
      <c r="J36" s="22">
        <v>2</v>
      </c>
      <c r="K36" s="22">
        <v>5</v>
      </c>
      <c r="L36" s="19">
        <v>6409.26</v>
      </c>
      <c r="M36" s="21">
        <v>1143</v>
      </c>
      <c r="N36" s="23">
        <v>45429</v>
      </c>
      <c r="O36" s="30" t="s">
        <v>25</v>
      </c>
    </row>
    <row r="37" spans="1:15" s="27" customFormat="1" ht="24.95" customHeight="1" x14ac:dyDescent="0.15">
      <c r="A37" s="17">
        <v>35</v>
      </c>
      <c r="B37" s="21">
        <v>26</v>
      </c>
      <c r="C37" s="18" t="s">
        <v>87</v>
      </c>
      <c r="D37" s="19">
        <v>64.17</v>
      </c>
      <c r="E37" s="19">
        <v>289.49</v>
      </c>
      <c r="F37" s="20">
        <f>(D37-E37)/E37</f>
        <v>-0.77833431206604708</v>
      </c>
      <c r="G37" s="21">
        <v>20</v>
      </c>
      <c r="H37" s="22">
        <v>1</v>
      </c>
      <c r="I37" s="22">
        <f t="shared" si="0"/>
        <v>20</v>
      </c>
      <c r="J37" s="22">
        <v>1</v>
      </c>
      <c r="K37" s="22" t="s">
        <v>15</v>
      </c>
      <c r="L37" s="19">
        <v>237055.31</v>
      </c>
      <c r="M37" s="21">
        <v>51437</v>
      </c>
      <c r="N37" s="23">
        <v>44400</v>
      </c>
      <c r="O37" s="30" t="s">
        <v>18</v>
      </c>
    </row>
    <row r="38" spans="1:15" s="27" customFormat="1" ht="24.95" customHeight="1" x14ac:dyDescent="0.15">
      <c r="A38" s="17">
        <v>36</v>
      </c>
      <c r="B38" s="22" t="s">
        <v>15</v>
      </c>
      <c r="C38" s="18" t="s">
        <v>119</v>
      </c>
      <c r="D38" s="19">
        <v>42</v>
      </c>
      <c r="E38" s="19" t="s">
        <v>15</v>
      </c>
      <c r="F38" s="20" t="s">
        <v>15</v>
      </c>
      <c r="G38" s="21">
        <v>12</v>
      </c>
      <c r="H38" s="22">
        <v>1</v>
      </c>
      <c r="I38" s="22">
        <f t="shared" si="0"/>
        <v>12</v>
      </c>
      <c r="J38" s="22">
        <v>1</v>
      </c>
      <c r="K38" s="22" t="s">
        <v>15</v>
      </c>
      <c r="L38" s="19">
        <v>13329.310000000001</v>
      </c>
      <c r="M38" s="21">
        <v>2148</v>
      </c>
      <c r="N38" s="23">
        <v>45359</v>
      </c>
      <c r="O38" s="30" t="s">
        <v>14</v>
      </c>
    </row>
    <row r="39" spans="1:15" s="27" customFormat="1" ht="24.95" customHeight="1" x14ac:dyDescent="0.15">
      <c r="A39" s="17">
        <v>37</v>
      </c>
      <c r="B39" s="21" t="s">
        <v>23</v>
      </c>
      <c r="C39" s="18" t="s">
        <v>120</v>
      </c>
      <c r="D39" s="19">
        <v>22.8</v>
      </c>
      <c r="E39" s="19" t="s">
        <v>15</v>
      </c>
      <c r="F39" s="20" t="s">
        <v>15</v>
      </c>
      <c r="G39" s="21">
        <v>3</v>
      </c>
      <c r="H39" s="22">
        <v>1</v>
      </c>
      <c r="I39" s="22">
        <f t="shared" si="0"/>
        <v>3</v>
      </c>
      <c r="J39" s="22">
        <v>1</v>
      </c>
      <c r="K39" s="22">
        <v>1</v>
      </c>
      <c r="L39" s="19">
        <v>22.8</v>
      </c>
      <c r="M39" s="21">
        <v>3</v>
      </c>
      <c r="N39" s="23" t="s">
        <v>24</v>
      </c>
      <c r="O39" s="30" t="s">
        <v>14</v>
      </c>
    </row>
    <row r="40" spans="1:15" s="27" customFormat="1" ht="24.95" customHeight="1" x14ac:dyDescent="0.15">
      <c r="A40" s="17">
        <v>38</v>
      </c>
      <c r="B40" s="21">
        <v>44</v>
      </c>
      <c r="C40" s="18" t="s">
        <v>50</v>
      </c>
      <c r="D40" s="19">
        <v>12</v>
      </c>
      <c r="E40" s="19">
        <v>85</v>
      </c>
      <c r="F40" s="20">
        <f>(D40-E40)/E40</f>
        <v>-0.85882352941176465</v>
      </c>
      <c r="G40" s="21">
        <v>3</v>
      </c>
      <c r="H40" s="22">
        <v>1</v>
      </c>
      <c r="I40" s="22">
        <f t="shared" si="0"/>
        <v>3</v>
      </c>
      <c r="J40" s="22">
        <v>1</v>
      </c>
      <c r="K40" s="22">
        <v>8</v>
      </c>
      <c r="L40" s="19">
        <v>30607.53</v>
      </c>
      <c r="M40" s="21">
        <v>5942</v>
      </c>
      <c r="N40" s="23">
        <v>45408</v>
      </c>
      <c r="O40" s="30" t="s">
        <v>11</v>
      </c>
    </row>
    <row r="41" spans="1:15" s="44" customFormat="1" ht="24.95" customHeight="1" x14ac:dyDescent="0.2">
      <c r="A41" s="46" t="s">
        <v>26</v>
      </c>
      <c r="B41" s="57" t="s">
        <v>26</v>
      </c>
      <c r="C41" s="48" t="s">
        <v>126</v>
      </c>
      <c r="D41" s="49">
        <f>SUBTOTAL(109,Table13245[Pajamos 
(GBO)])</f>
        <v>556001.30000000005</v>
      </c>
      <c r="E41" s="49" t="s">
        <v>127</v>
      </c>
      <c r="F41" s="50">
        <f t="shared" ref="F41" si="3">(D41-E41)/E41</f>
        <v>0.57484697678239138</v>
      </c>
      <c r="G41" s="52">
        <f>SUBTOTAL(109,Table13245[Žiūrovų sk. 
(ADM)])</f>
        <v>90374</v>
      </c>
      <c r="H41" s="46"/>
      <c r="I41" s="46"/>
      <c r="J41" s="46"/>
      <c r="K41" s="46"/>
      <c r="L41" s="54"/>
      <c r="M41" s="46"/>
      <c r="N41" s="46"/>
      <c r="O41" s="46" t="s">
        <v>26</v>
      </c>
    </row>
    <row r="42" spans="1:15" ht="11.25" hidden="1" x14ac:dyDescent="0.15">
      <c r="F42" s="3"/>
      <c r="L42" s="2"/>
    </row>
    <row r="43" spans="1:15" ht="11.25" hidden="1" x14ac:dyDescent="0.15">
      <c r="F43" s="3"/>
      <c r="L43" s="2"/>
    </row>
    <row r="44" spans="1:15" ht="11.25" hidden="1" x14ac:dyDescent="0.15">
      <c r="F44" s="3"/>
      <c r="L44" s="2"/>
    </row>
    <row r="45" spans="1:15" ht="11.25" hidden="1" x14ac:dyDescent="0.15">
      <c r="F45" s="3"/>
      <c r="L45" s="2"/>
    </row>
    <row r="46" spans="1:15" ht="11.25" hidden="1" x14ac:dyDescent="0.15">
      <c r="F46" s="3"/>
      <c r="L46" s="2"/>
    </row>
    <row r="47" spans="1:15" ht="11.25" hidden="1" x14ac:dyDescent="0.15">
      <c r="F47" s="3"/>
      <c r="L47" s="2"/>
    </row>
    <row r="48" spans="1:15" ht="11.25" hidden="1" x14ac:dyDescent="0.15">
      <c r="F48" s="3"/>
      <c r="L48" s="2"/>
    </row>
    <row r="49" spans="6:12" ht="11.25" hidden="1" x14ac:dyDescent="0.15">
      <c r="F49" s="3"/>
      <c r="L49" s="2"/>
    </row>
    <row r="50" spans="6:12" ht="11.25" hidden="1" x14ac:dyDescent="0.15">
      <c r="F50" s="3"/>
      <c r="L50" s="2"/>
    </row>
    <row r="51" spans="6:12" ht="11.25" hidden="1" x14ac:dyDescent="0.15">
      <c r="F51" s="3"/>
      <c r="L51" s="2"/>
    </row>
    <row r="52" spans="6:12" ht="11.25" hidden="1" x14ac:dyDescent="0.15">
      <c r="F52" s="3"/>
      <c r="L52" s="2"/>
    </row>
    <row r="53" spans="6:12" ht="11.25" hidden="1" x14ac:dyDescent="0.15">
      <c r="F53" s="3"/>
      <c r="L53" s="2"/>
    </row>
    <row r="54" spans="6:12" ht="11.25" hidden="1" x14ac:dyDescent="0.15">
      <c r="F54" s="3"/>
      <c r="L54" s="2"/>
    </row>
    <row r="55" spans="6:12" ht="11.25" hidden="1" x14ac:dyDescent="0.15">
      <c r="F55" s="3"/>
    </row>
    <row r="56" spans="6:12" ht="11.25" hidden="1" x14ac:dyDescent="0.15">
      <c r="F56" s="3"/>
    </row>
    <row r="57" spans="6:12" ht="11.25" hidden="1" x14ac:dyDescent="0.15">
      <c r="F57" s="3"/>
    </row>
    <row r="58" spans="6:12" ht="11.25" hidden="1" x14ac:dyDescent="0.15">
      <c r="F58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5D1D-FE23-4A49-9E28-3B091B8D4314}">
  <sheetPr codeName="Sheet3">
    <pageSetUpPr fitToPage="1"/>
  </sheetPr>
  <dimension ref="A1:XFC67"/>
  <sheetViews>
    <sheetView topLeftCell="A27" zoomScale="60" zoomScaleNormal="60" workbookViewId="0">
      <selection activeCell="D50" sqref="D50"/>
    </sheetView>
  </sheetViews>
  <sheetFormatPr defaultColWidth="0" defaultRowHeight="0" customHeight="1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>
        <v>1</v>
      </c>
      <c r="C3" s="18" t="s">
        <v>27</v>
      </c>
      <c r="D3" s="19">
        <v>140997.94</v>
      </c>
      <c r="E3" s="19">
        <v>128376.61</v>
      </c>
      <c r="F3" s="20">
        <f>(D3-E3)/E3</f>
        <v>9.8314872156228472E-2</v>
      </c>
      <c r="G3" s="21">
        <v>26944</v>
      </c>
      <c r="H3" s="17">
        <v>539</v>
      </c>
      <c r="I3" s="22">
        <f>G3/H3</f>
        <v>49.988868274582558</v>
      </c>
      <c r="J3" s="22">
        <v>18</v>
      </c>
      <c r="K3" s="22">
        <v>3</v>
      </c>
      <c r="L3" s="19">
        <v>395321.17</v>
      </c>
      <c r="M3" s="21">
        <v>73009</v>
      </c>
      <c r="N3" s="23">
        <v>45436</v>
      </c>
      <c r="O3" s="30" t="s">
        <v>61</v>
      </c>
    </row>
    <row r="4" spans="1:18" s="24" customFormat="1" ht="24.95" customHeight="1" x14ac:dyDescent="0.2">
      <c r="A4" s="6">
        <v>2</v>
      </c>
      <c r="B4" s="22" t="s">
        <v>17</v>
      </c>
      <c r="C4" s="18" t="s">
        <v>78</v>
      </c>
      <c r="D4" s="19">
        <v>80632.58</v>
      </c>
      <c r="E4" s="19" t="s">
        <v>15</v>
      </c>
      <c r="F4" s="20" t="s">
        <v>15</v>
      </c>
      <c r="G4" s="21">
        <v>10429</v>
      </c>
      <c r="H4" s="22">
        <v>329</v>
      </c>
      <c r="I4" s="22">
        <v>38.42176870748299</v>
      </c>
      <c r="J4" s="22">
        <v>16</v>
      </c>
      <c r="K4" s="22">
        <v>1</v>
      </c>
      <c r="L4" s="19">
        <v>86041.77</v>
      </c>
      <c r="M4" s="21">
        <v>11087</v>
      </c>
      <c r="N4" s="23">
        <v>45450</v>
      </c>
      <c r="O4" s="30" t="s">
        <v>61</v>
      </c>
    </row>
    <row r="5" spans="1:18" s="24" customFormat="1" ht="24.95" customHeight="1" x14ac:dyDescent="0.2">
      <c r="A5" s="17">
        <v>3</v>
      </c>
      <c r="B5" s="22" t="s">
        <v>17</v>
      </c>
      <c r="C5" s="18" t="s">
        <v>79</v>
      </c>
      <c r="D5" s="19">
        <v>24125.38</v>
      </c>
      <c r="E5" s="19" t="s">
        <v>15</v>
      </c>
      <c r="F5" s="20" t="s">
        <v>15</v>
      </c>
      <c r="G5" s="21">
        <v>3742</v>
      </c>
      <c r="H5" s="22">
        <v>216</v>
      </c>
      <c r="I5" s="22">
        <v>20.845360824742269</v>
      </c>
      <c r="J5" s="22">
        <v>14</v>
      </c>
      <c r="K5" s="22">
        <v>1</v>
      </c>
      <c r="L5" s="19">
        <v>25760.240000000002</v>
      </c>
      <c r="M5" s="21">
        <v>3977</v>
      </c>
      <c r="N5" s="23">
        <v>45450</v>
      </c>
      <c r="O5" s="30" t="s">
        <v>12</v>
      </c>
      <c r="R5" s="17"/>
    </row>
    <row r="6" spans="1:18" s="24" customFormat="1" ht="24.95" customHeight="1" x14ac:dyDescent="0.2">
      <c r="A6" s="6">
        <v>4</v>
      </c>
      <c r="B6" s="17">
        <v>3</v>
      </c>
      <c r="C6" s="25" t="s">
        <v>113</v>
      </c>
      <c r="D6" s="28">
        <v>20170.259999999998</v>
      </c>
      <c r="E6" s="28">
        <v>12777.72</v>
      </c>
      <c r="F6" s="20">
        <f>(D6-E6)/E6</f>
        <v>0.57854922474432058</v>
      </c>
      <c r="G6" s="29">
        <v>4061</v>
      </c>
      <c r="H6" s="21">
        <v>160</v>
      </c>
      <c r="I6" s="22">
        <f t="shared" ref="I6:I13" si="0">G6/H6</f>
        <v>25.381250000000001</v>
      </c>
      <c r="J6" s="22">
        <v>14</v>
      </c>
      <c r="K6" s="22">
        <v>4</v>
      </c>
      <c r="L6" s="28">
        <v>90215.01</v>
      </c>
      <c r="M6" s="29">
        <v>17735</v>
      </c>
      <c r="N6" s="23">
        <v>45429</v>
      </c>
      <c r="O6" s="30" t="s">
        <v>62</v>
      </c>
      <c r="R6" s="17"/>
    </row>
    <row r="7" spans="1:18" s="24" customFormat="1" ht="24.95" customHeight="1" x14ac:dyDescent="0.2">
      <c r="A7" s="17">
        <v>5</v>
      </c>
      <c r="B7" s="17">
        <v>2</v>
      </c>
      <c r="C7" s="18" t="s">
        <v>28</v>
      </c>
      <c r="D7" s="19">
        <v>19028.46</v>
      </c>
      <c r="E7" s="19">
        <v>30227.66</v>
      </c>
      <c r="F7" s="20">
        <f>(D7-E7)/E7</f>
        <v>-0.37049510282966003</v>
      </c>
      <c r="G7" s="21">
        <v>2778</v>
      </c>
      <c r="H7" s="22">
        <v>217</v>
      </c>
      <c r="I7" s="22">
        <f t="shared" si="0"/>
        <v>12.801843317972351</v>
      </c>
      <c r="J7" s="22">
        <v>15</v>
      </c>
      <c r="K7" s="22">
        <v>3</v>
      </c>
      <c r="L7" s="19">
        <v>93606.38</v>
      </c>
      <c r="M7" s="21">
        <v>12581</v>
      </c>
      <c r="N7" s="23">
        <v>45436</v>
      </c>
      <c r="O7" s="30" t="s">
        <v>12</v>
      </c>
      <c r="R7" s="17"/>
    </row>
    <row r="8" spans="1:18" s="24" customFormat="1" ht="24.95" customHeight="1" x14ac:dyDescent="0.2">
      <c r="A8" s="6">
        <v>6</v>
      </c>
      <c r="B8" s="19" t="s">
        <v>23</v>
      </c>
      <c r="C8" s="25" t="s">
        <v>106</v>
      </c>
      <c r="D8" s="19">
        <v>16346.54</v>
      </c>
      <c r="E8" s="19" t="s">
        <v>15</v>
      </c>
      <c r="F8" s="20" t="s">
        <v>15</v>
      </c>
      <c r="G8" s="21">
        <v>2925</v>
      </c>
      <c r="H8" s="17">
        <v>15</v>
      </c>
      <c r="I8" s="22">
        <f t="shared" si="0"/>
        <v>195</v>
      </c>
      <c r="J8" s="22">
        <v>10</v>
      </c>
      <c r="K8" s="22">
        <v>0</v>
      </c>
      <c r="L8" s="19">
        <v>16346.54</v>
      </c>
      <c r="M8" s="21">
        <v>2925</v>
      </c>
      <c r="N8" s="23" t="s">
        <v>24</v>
      </c>
      <c r="O8" s="30" t="s">
        <v>18</v>
      </c>
      <c r="R8" s="17"/>
    </row>
    <row r="9" spans="1:18" s="24" customFormat="1" ht="24.95" customHeight="1" x14ac:dyDescent="0.2">
      <c r="A9" s="17">
        <v>7</v>
      </c>
      <c r="B9" s="17">
        <v>5</v>
      </c>
      <c r="C9" s="25" t="s">
        <v>30</v>
      </c>
      <c r="D9" s="28">
        <v>9875.94</v>
      </c>
      <c r="E9" s="28">
        <v>10472.950000000001</v>
      </c>
      <c r="F9" s="20">
        <f>(D9-E9)/E9</f>
        <v>-5.7004950849569622E-2</v>
      </c>
      <c r="G9" s="29">
        <v>1484</v>
      </c>
      <c r="H9" s="21">
        <v>90</v>
      </c>
      <c r="I9" s="22">
        <f t="shared" si="0"/>
        <v>16.488888888888887</v>
      </c>
      <c r="J9" s="22">
        <v>8</v>
      </c>
      <c r="K9" s="22">
        <v>5</v>
      </c>
      <c r="L9" s="28">
        <v>108555.73</v>
      </c>
      <c r="M9" s="29">
        <v>15522</v>
      </c>
      <c r="N9" s="23">
        <v>45422</v>
      </c>
      <c r="O9" s="53" t="s">
        <v>18</v>
      </c>
      <c r="R9" s="17"/>
    </row>
    <row r="10" spans="1:18" s="24" customFormat="1" ht="24.95" customHeight="1" x14ac:dyDescent="0.2">
      <c r="A10" s="6">
        <v>8</v>
      </c>
      <c r="B10" s="17">
        <v>4</v>
      </c>
      <c r="C10" s="18" t="s">
        <v>31</v>
      </c>
      <c r="D10" s="19">
        <v>7734.77</v>
      </c>
      <c r="E10" s="19">
        <v>10643.43</v>
      </c>
      <c r="F10" s="20">
        <f>(D10-E10)/E10</f>
        <v>-0.27328220319953245</v>
      </c>
      <c r="G10" s="21">
        <v>1106</v>
      </c>
      <c r="H10" s="22">
        <v>55</v>
      </c>
      <c r="I10" s="22">
        <f t="shared" si="0"/>
        <v>20.109090909090909</v>
      </c>
      <c r="J10" s="22">
        <v>7</v>
      </c>
      <c r="K10" s="22">
        <v>5</v>
      </c>
      <c r="L10" s="19">
        <v>85127.3</v>
      </c>
      <c r="M10" s="21">
        <v>12383</v>
      </c>
      <c r="N10" s="23">
        <v>45422</v>
      </c>
      <c r="O10" s="30" t="s">
        <v>61</v>
      </c>
      <c r="R10" s="17"/>
    </row>
    <row r="11" spans="1:18" s="24" customFormat="1" ht="24.75" customHeight="1" x14ac:dyDescent="0.2">
      <c r="A11" s="17">
        <v>9</v>
      </c>
      <c r="B11" s="17">
        <v>6</v>
      </c>
      <c r="C11" s="25" t="s">
        <v>41</v>
      </c>
      <c r="D11" s="28">
        <v>6721.69</v>
      </c>
      <c r="E11" s="28">
        <v>10284.31</v>
      </c>
      <c r="F11" s="20">
        <f>(D11-E11)/E11</f>
        <v>-0.34641312834793975</v>
      </c>
      <c r="G11" s="29">
        <v>2689</v>
      </c>
      <c r="H11" s="21">
        <v>135</v>
      </c>
      <c r="I11" s="22">
        <f t="shared" si="0"/>
        <v>19.918518518518518</v>
      </c>
      <c r="J11" s="22">
        <v>8</v>
      </c>
      <c r="K11" s="22">
        <v>2</v>
      </c>
      <c r="L11" s="28">
        <v>17748.43</v>
      </c>
      <c r="M11" s="29">
        <v>2689</v>
      </c>
      <c r="N11" s="23">
        <v>45443</v>
      </c>
      <c r="O11" s="53" t="s">
        <v>19</v>
      </c>
      <c r="R11" s="17"/>
    </row>
    <row r="12" spans="1:18" s="24" customFormat="1" ht="24.95" customHeight="1" x14ac:dyDescent="0.2">
      <c r="A12" s="6">
        <v>10</v>
      </c>
      <c r="B12" s="17">
        <v>11</v>
      </c>
      <c r="C12" s="18" t="s">
        <v>35</v>
      </c>
      <c r="D12" s="19">
        <v>4730.8500000000004</v>
      </c>
      <c r="E12" s="19">
        <v>3956.89</v>
      </c>
      <c r="F12" s="20">
        <f>(D12-E12)/E12</f>
        <v>0.19559805807085881</v>
      </c>
      <c r="G12" s="21">
        <v>933</v>
      </c>
      <c r="H12" s="22">
        <v>64</v>
      </c>
      <c r="I12" s="22">
        <f t="shared" si="0"/>
        <v>14.578125</v>
      </c>
      <c r="J12" s="22">
        <v>8</v>
      </c>
      <c r="K12" s="22">
        <v>14</v>
      </c>
      <c r="L12" s="19">
        <v>869021.72</v>
      </c>
      <c r="M12" s="21">
        <v>150611</v>
      </c>
      <c r="N12" s="23">
        <v>45359</v>
      </c>
      <c r="O12" s="30" t="s">
        <v>63</v>
      </c>
      <c r="R12" s="17"/>
    </row>
    <row r="13" spans="1:18" s="24" customFormat="1" ht="24.95" customHeight="1" x14ac:dyDescent="0.2">
      <c r="A13" s="17">
        <v>11</v>
      </c>
      <c r="B13" s="17">
        <v>7</v>
      </c>
      <c r="C13" s="18" t="s">
        <v>29</v>
      </c>
      <c r="D13" s="19">
        <v>3952.41</v>
      </c>
      <c r="E13" s="19">
        <v>6057.06</v>
      </c>
      <c r="F13" s="20">
        <f>(D13-E13)/E13</f>
        <v>-0.34747055502174329</v>
      </c>
      <c r="G13" s="21">
        <v>621</v>
      </c>
      <c r="H13" s="22">
        <v>46</v>
      </c>
      <c r="I13" s="22">
        <f t="shared" si="0"/>
        <v>13.5</v>
      </c>
      <c r="J13" s="22">
        <v>7</v>
      </c>
      <c r="K13" s="22">
        <v>3</v>
      </c>
      <c r="L13" s="19">
        <v>22380.95</v>
      </c>
      <c r="M13" s="21">
        <v>3368</v>
      </c>
      <c r="N13" s="23">
        <v>45436</v>
      </c>
      <c r="O13" s="30" t="s">
        <v>11</v>
      </c>
      <c r="R13" s="17"/>
    </row>
    <row r="14" spans="1:18" s="24" customFormat="1" ht="24.95" customHeight="1" x14ac:dyDescent="0.2">
      <c r="A14" s="6">
        <v>12</v>
      </c>
      <c r="B14" s="22" t="s">
        <v>17</v>
      </c>
      <c r="C14" s="18" t="s">
        <v>34</v>
      </c>
      <c r="D14" s="19">
        <v>3553.99</v>
      </c>
      <c r="E14" s="19" t="s">
        <v>15</v>
      </c>
      <c r="F14" s="20" t="s">
        <v>15</v>
      </c>
      <c r="G14" s="21">
        <v>573</v>
      </c>
      <c r="H14" s="22">
        <v>56</v>
      </c>
      <c r="I14" s="22">
        <v>11.433333333333334</v>
      </c>
      <c r="J14" s="22">
        <v>12</v>
      </c>
      <c r="K14" s="22">
        <v>1</v>
      </c>
      <c r="L14" s="19">
        <v>7525.9900000000007</v>
      </c>
      <c r="M14" s="21">
        <v>1052</v>
      </c>
      <c r="N14" s="23">
        <v>45450</v>
      </c>
      <c r="O14" s="30" t="s">
        <v>14</v>
      </c>
      <c r="R14" s="17"/>
    </row>
    <row r="15" spans="1:18" s="24" customFormat="1" ht="24.95" customHeight="1" x14ac:dyDescent="0.2">
      <c r="A15" s="17">
        <v>13</v>
      </c>
      <c r="B15" s="17">
        <v>10</v>
      </c>
      <c r="C15" s="18" t="s">
        <v>33</v>
      </c>
      <c r="D15" s="19">
        <v>2683.51</v>
      </c>
      <c r="E15" s="19">
        <v>4150.75</v>
      </c>
      <c r="F15" s="20">
        <f>(D15-E15)/E15</f>
        <v>-0.35348792386918021</v>
      </c>
      <c r="G15" s="21">
        <v>422</v>
      </c>
      <c r="H15" s="22">
        <v>34</v>
      </c>
      <c r="I15" s="22">
        <f>G15/H15</f>
        <v>12.411764705882353</v>
      </c>
      <c r="J15" s="22">
        <v>5</v>
      </c>
      <c r="K15" s="22">
        <v>6</v>
      </c>
      <c r="L15" s="19">
        <v>88485.21</v>
      </c>
      <c r="M15" s="21">
        <v>13039</v>
      </c>
      <c r="N15" s="23">
        <v>45415</v>
      </c>
      <c r="O15" s="30" t="s">
        <v>12</v>
      </c>
      <c r="R15" s="17"/>
    </row>
    <row r="16" spans="1:18" s="24" customFormat="1" ht="24.95" customHeight="1" x14ac:dyDescent="0.2">
      <c r="A16" s="6">
        <v>14</v>
      </c>
      <c r="B16" s="17">
        <v>15</v>
      </c>
      <c r="C16" s="18" t="s">
        <v>37</v>
      </c>
      <c r="D16" s="19">
        <v>1895.04</v>
      </c>
      <c r="E16" s="19">
        <v>1663.71</v>
      </c>
      <c r="F16" s="20">
        <f>(D16-E16)/E16</f>
        <v>0.13904466523612885</v>
      </c>
      <c r="G16" s="21">
        <v>415</v>
      </c>
      <c r="H16" s="22">
        <v>19</v>
      </c>
      <c r="I16" s="22">
        <f>G16/H16</f>
        <v>21.842105263157894</v>
      </c>
      <c r="J16" s="22">
        <v>5</v>
      </c>
      <c r="K16" s="38">
        <v>8</v>
      </c>
      <c r="L16" s="19">
        <v>99763.35</v>
      </c>
      <c r="M16" s="21">
        <v>19099</v>
      </c>
      <c r="N16" s="23">
        <v>45401</v>
      </c>
      <c r="O16" s="30" t="s">
        <v>14</v>
      </c>
      <c r="R16" s="17"/>
    </row>
    <row r="17" spans="1:19" s="24" customFormat="1" ht="24.95" customHeight="1" x14ac:dyDescent="0.2">
      <c r="A17" s="17">
        <v>15</v>
      </c>
      <c r="B17" s="22" t="s">
        <v>17</v>
      </c>
      <c r="C17" s="18" t="s">
        <v>93</v>
      </c>
      <c r="D17" s="19">
        <v>1602.89</v>
      </c>
      <c r="E17" s="19" t="s">
        <v>15</v>
      </c>
      <c r="F17" s="20" t="s">
        <v>15</v>
      </c>
      <c r="G17" s="21">
        <v>264</v>
      </c>
      <c r="H17" s="22">
        <v>27</v>
      </c>
      <c r="I17" s="22">
        <v>9.7777777777777786</v>
      </c>
      <c r="J17" s="22">
        <v>9</v>
      </c>
      <c r="K17" s="22">
        <v>1</v>
      </c>
      <c r="L17" s="19">
        <v>1602.89</v>
      </c>
      <c r="M17" s="21">
        <v>264</v>
      </c>
      <c r="N17" s="23">
        <v>45450</v>
      </c>
      <c r="O17" s="30" t="s">
        <v>82</v>
      </c>
      <c r="R17" s="17"/>
    </row>
    <row r="18" spans="1:19" s="24" customFormat="1" ht="24.95" customHeight="1" x14ac:dyDescent="0.2">
      <c r="A18" s="6">
        <v>16</v>
      </c>
      <c r="B18" s="17">
        <v>12</v>
      </c>
      <c r="C18" s="18" t="s">
        <v>32</v>
      </c>
      <c r="D18" s="19">
        <v>1148.78</v>
      </c>
      <c r="E18" s="19">
        <v>2966.68</v>
      </c>
      <c r="F18" s="20">
        <f>(D18-E18)/E18</f>
        <v>-0.6127725268650478</v>
      </c>
      <c r="G18" s="21">
        <v>184</v>
      </c>
      <c r="H18" s="22">
        <v>15</v>
      </c>
      <c r="I18" s="22">
        <f t="shared" ref="I18:I26" si="1">G18/H18</f>
        <v>12.266666666666667</v>
      </c>
      <c r="J18" s="22">
        <v>3</v>
      </c>
      <c r="K18" s="22">
        <v>7</v>
      </c>
      <c r="L18" s="19">
        <v>102782.6</v>
      </c>
      <c r="M18" s="21">
        <v>14738</v>
      </c>
      <c r="N18" s="23">
        <v>45408</v>
      </c>
      <c r="O18" s="30" t="s">
        <v>63</v>
      </c>
      <c r="R18" s="17"/>
    </row>
    <row r="19" spans="1:19" s="24" customFormat="1" ht="24.95" customHeight="1" x14ac:dyDescent="0.2">
      <c r="A19" s="17">
        <v>17</v>
      </c>
      <c r="B19" s="19" t="s">
        <v>15</v>
      </c>
      <c r="C19" s="18" t="s">
        <v>96</v>
      </c>
      <c r="D19" s="19">
        <v>1012</v>
      </c>
      <c r="E19" s="19" t="s">
        <v>15</v>
      </c>
      <c r="F19" s="20" t="s">
        <v>15</v>
      </c>
      <c r="G19" s="21">
        <v>478</v>
      </c>
      <c r="H19" s="22">
        <v>28</v>
      </c>
      <c r="I19" s="22">
        <f t="shared" si="1"/>
        <v>17.071428571428573</v>
      </c>
      <c r="J19" s="22">
        <v>4</v>
      </c>
      <c r="K19" s="22" t="s">
        <v>15</v>
      </c>
      <c r="L19" s="19">
        <v>46951.839999999997</v>
      </c>
      <c r="M19" s="21">
        <v>10024</v>
      </c>
      <c r="N19" s="23">
        <v>45044</v>
      </c>
      <c r="O19" s="30" t="s">
        <v>14</v>
      </c>
      <c r="R19" s="17"/>
    </row>
    <row r="20" spans="1:19" s="24" customFormat="1" ht="24.95" customHeight="1" x14ac:dyDescent="0.2">
      <c r="A20" s="6">
        <v>18</v>
      </c>
      <c r="B20" s="19" t="s">
        <v>15</v>
      </c>
      <c r="C20" s="18" t="s">
        <v>97</v>
      </c>
      <c r="D20" s="19">
        <v>698.5</v>
      </c>
      <c r="E20" s="20" t="s">
        <v>15</v>
      </c>
      <c r="F20" s="20" t="s">
        <v>15</v>
      </c>
      <c r="G20" s="21">
        <v>301</v>
      </c>
      <c r="H20" s="22">
        <v>28</v>
      </c>
      <c r="I20" s="22">
        <f t="shared" si="1"/>
        <v>10.75</v>
      </c>
      <c r="J20" s="22">
        <v>4</v>
      </c>
      <c r="K20" s="22" t="s">
        <v>15</v>
      </c>
      <c r="L20" s="19">
        <v>125686.93</v>
      </c>
      <c r="M20" s="21">
        <v>25445</v>
      </c>
      <c r="N20" s="23">
        <v>45163</v>
      </c>
      <c r="O20" s="30" t="s">
        <v>14</v>
      </c>
      <c r="R20" s="17"/>
    </row>
    <row r="21" spans="1:19" s="24" customFormat="1" ht="24.95" customHeight="1" x14ac:dyDescent="0.2">
      <c r="A21" s="17">
        <v>19</v>
      </c>
      <c r="B21" s="17">
        <v>13</v>
      </c>
      <c r="C21" s="18" t="s">
        <v>38</v>
      </c>
      <c r="D21" s="28">
        <v>562.70000000000005</v>
      </c>
      <c r="E21" s="28">
        <v>2582.64</v>
      </c>
      <c r="F21" s="20">
        <f>(D21-E21)/E21</f>
        <v>-0.78212216956292779</v>
      </c>
      <c r="G21" s="29">
        <v>91</v>
      </c>
      <c r="H21" s="21">
        <v>16</v>
      </c>
      <c r="I21" s="22">
        <f t="shared" si="1"/>
        <v>5.6875</v>
      </c>
      <c r="J21" s="22">
        <v>9</v>
      </c>
      <c r="K21" s="22">
        <v>2</v>
      </c>
      <c r="L21" s="28">
        <v>4203.01</v>
      </c>
      <c r="M21" s="29">
        <v>719</v>
      </c>
      <c r="N21" s="23">
        <v>45443</v>
      </c>
      <c r="O21" s="30" t="s">
        <v>64</v>
      </c>
      <c r="R21" s="17"/>
    </row>
    <row r="22" spans="1:19" s="24" customFormat="1" ht="24.75" customHeight="1" x14ac:dyDescent="0.2">
      <c r="A22" s="6">
        <v>20</v>
      </c>
      <c r="B22" s="17">
        <v>24</v>
      </c>
      <c r="C22" s="25" t="s">
        <v>73</v>
      </c>
      <c r="D22" s="19">
        <v>493.7</v>
      </c>
      <c r="E22" s="19">
        <v>288.60000000000002</v>
      </c>
      <c r="F22" s="20">
        <f>(D22-E22)/E22</f>
        <v>0.71067221067221054</v>
      </c>
      <c r="G22" s="21">
        <v>142</v>
      </c>
      <c r="H22" s="17">
        <v>19</v>
      </c>
      <c r="I22" s="22">
        <f t="shared" si="1"/>
        <v>7.4736842105263159</v>
      </c>
      <c r="J22" s="22">
        <v>5</v>
      </c>
      <c r="K22" s="22">
        <v>2</v>
      </c>
      <c r="L22" s="19">
        <v>782.3</v>
      </c>
      <c r="M22" s="21">
        <v>222</v>
      </c>
      <c r="N22" s="23">
        <v>45443</v>
      </c>
      <c r="O22" s="53" t="s">
        <v>68</v>
      </c>
      <c r="R22" s="17"/>
    </row>
    <row r="23" spans="1:19" s="27" customFormat="1" ht="24.75" customHeight="1" x14ac:dyDescent="0.15">
      <c r="A23" s="17">
        <v>21</v>
      </c>
      <c r="B23" s="19" t="s">
        <v>15</v>
      </c>
      <c r="C23" s="18" t="s">
        <v>94</v>
      </c>
      <c r="D23" s="19">
        <v>426.4</v>
      </c>
      <c r="E23" s="19" t="s">
        <v>15</v>
      </c>
      <c r="F23" s="20" t="s">
        <v>15</v>
      </c>
      <c r="G23" s="21">
        <v>150</v>
      </c>
      <c r="H23" s="22">
        <v>2</v>
      </c>
      <c r="I23" s="22">
        <f t="shared" si="1"/>
        <v>75</v>
      </c>
      <c r="J23" s="22">
        <v>3</v>
      </c>
      <c r="K23" s="22" t="s">
        <v>15</v>
      </c>
      <c r="L23" s="19">
        <v>4680.7099999999991</v>
      </c>
      <c r="M23" s="21">
        <v>1077</v>
      </c>
      <c r="N23" s="23">
        <v>45422</v>
      </c>
      <c r="O23" s="30" t="s">
        <v>95</v>
      </c>
      <c r="R23" s="17"/>
      <c r="S23" s="24"/>
    </row>
    <row r="24" spans="1:19" s="27" customFormat="1" ht="24.95" customHeight="1" x14ac:dyDescent="0.15">
      <c r="A24" s="6">
        <v>22</v>
      </c>
      <c r="B24" s="19" t="s">
        <v>15</v>
      </c>
      <c r="C24" s="18" t="s">
        <v>109</v>
      </c>
      <c r="D24" s="19">
        <v>400</v>
      </c>
      <c r="E24" s="19" t="s">
        <v>15</v>
      </c>
      <c r="F24" s="20" t="s">
        <v>15</v>
      </c>
      <c r="G24" s="21">
        <v>80</v>
      </c>
      <c r="H24" s="22">
        <v>1</v>
      </c>
      <c r="I24" s="22">
        <f t="shared" si="1"/>
        <v>80</v>
      </c>
      <c r="J24" s="17">
        <v>1</v>
      </c>
      <c r="K24" s="22" t="s">
        <v>15</v>
      </c>
      <c r="L24" s="19">
        <v>789.15</v>
      </c>
      <c r="M24" s="21">
        <v>201</v>
      </c>
      <c r="N24" s="23">
        <v>44655</v>
      </c>
      <c r="O24" s="30" t="s">
        <v>25</v>
      </c>
      <c r="R24" s="17"/>
      <c r="S24" s="24"/>
    </row>
    <row r="25" spans="1:19" s="27" customFormat="1" ht="24.75" customHeight="1" x14ac:dyDescent="0.15">
      <c r="A25" s="17">
        <v>23</v>
      </c>
      <c r="B25" s="22" t="s">
        <v>15</v>
      </c>
      <c r="C25" s="18" t="s">
        <v>47</v>
      </c>
      <c r="D25" s="19">
        <v>324.48</v>
      </c>
      <c r="E25" s="19" t="s">
        <v>15</v>
      </c>
      <c r="F25" s="19" t="s">
        <v>15</v>
      </c>
      <c r="G25" s="21">
        <v>99</v>
      </c>
      <c r="H25" s="21">
        <v>3</v>
      </c>
      <c r="I25" s="22">
        <f t="shared" si="1"/>
        <v>33</v>
      </c>
      <c r="J25" s="22">
        <v>3</v>
      </c>
      <c r="K25" s="21" t="s">
        <v>15</v>
      </c>
      <c r="L25" s="19">
        <v>23415.51</v>
      </c>
      <c r="M25" s="21">
        <v>3803</v>
      </c>
      <c r="N25" s="23">
        <v>45359</v>
      </c>
      <c r="O25" s="30" t="s">
        <v>66</v>
      </c>
      <c r="R25" s="17"/>
      <c r="S25" s="24"/>
    </row>
    <row r="26" spans="1:19" s="27" customFormat="1" ht="24.75" customHeight="1" x14ac:dyDescent="0.15">
      <c r="A26" s="6">
        <v>24</v>
      </c>
      <c r="B26" s="19" t="s">
        <v>15</v>
      </c>
      <c r="C26" s="13" t="s">
        <v>53</v>
      </c>
      <c r="D26" s="8">
        <v>320</v>
      </c>
      <c r="E26" s="19" t="s">
        <v>15</v>
      </c>
      <c r="F26" s="20" t="s">
        <v>15</v>
      </c>
      <c r="G26" s="10">
        <v>64</v>
      </c>
      <c r="H26" s="6">
        <v>1</v>
      </c>
      <c r="I26" s="22">
        <f t="shared" si="1"/>
        <v>64</v>
      </c>
      <c r="J26" s="6">
        <v>1</v>
      </c>
      <c r="K26" s="22" t="s">
        <v>15</v>
      </c>
      <c r="L26" s="8">
        <v>1031.51</v>
      </c>
      <c r="M26" s="10">
        <v>204</v>
      </c>
      <c r="N26" s="12">
        <v>45401</v>
      </c>
      <c r="O26" s="34" t="s">
        <v>63</v>
      </c>
    </row>
    <row r="27" spans="1:19" s="27" customFormat="1" ht="24.75" customHeight="1" x14ac:dyDescent="0.15">
      <c r="A27" s="17">
        <v>25</v>
      </c>
      <c r="B27" s="17">
        <v>14</v>
      </c>
      <c r="C27" s="18" t="s">
        <v>84</v>
      </c>
      <c r="D27" s="19">
        <v>297.8</v>
      </c>
      <c r="E27" s="19">
        <v>1946.1999999999998</v>
      </c>
      <c r="F27" s="20">
        <f>(D27-E27)/E27</f>
        <v>-0.84698386599527287</v>
      </c>
      <c r="G27" s="21">
        <v>54</v>
      </c>
      <c r="H27" s="17">
        <v>4</v>
      </c>
      <c r="I27" s="22">
        <v>13.5</v>
      </c>
      <c r="J27" s="22">
        <v>3</v>
      </c>
      <c r="K27" s="19" t="s">
        <v>15</v>
      </c>
      <c r="L27" s="19">
        <v>10638.849999999999</v>
      </c>
      <c r="M27" s="21">
        <v>1688</v>
      </c>
      <c r="N27" s="23">
        <v>45408</v>
      </c>
      <c r="O27" s="30" t="s">
        <v>82</v>
      </c>
    </row>
    <row r="28" spans="1:19" s="27" customFormat="1" ht="24.75" customHeight="1" x14ac:dyDescent="0.15">
      <c r="A28" s="6">
        <v>26</v>
      </c>
      <c r="B28" s="17">
        <v>25</v>
      </c>
      <c r="C28" s="18" t="s">
        <v>87</v>
      </c>
      <c r="D28" s="19">
        <v>289.49</v>
      </c>
      <c r="E28" s="19">
        <v>278.48</v>
      </c>
      <c r="F28" s="20">
        <f>(D28-E28)/E28</f>
        <v>3.9536052858373992E-2</v>
      </c>
      <c r="G28" s="21">
        <v>89</v>
      </c>
      <c r="H28" s="22">
        <v>1</v>
      </c>
      <c r="I28" s="22">
        <f t="shared" ref="I28:I33" si="2">G28/H28</f>
        <v>89</v>
      </c>
      <c r="J28" s="22">
        <v>1</v>
      </c>
      <c r="K28" s="22" t="s">
        <v>15</v>
      </c>
      <c r="L28" s="19">
        <v>236991.14</v>
      </c>
      <c r="M28" s="21">
        <v>51417</v>
      </c>
      <c r="N28" s="23">
        <v>44400</v>
      </c>
      <c r="O28" s="30" t="s">
        <v>18</v>
      </c>
    </row>
    <row r="29" spans="1:19" s="27" customFormat="1" ht="24.75" customHeight="1" x14ac:dyDescent="0.15">
      <c r="A29" s="17">
        <v>27</v>
      </c>
      <c r="B29" s="19" t="s">
        <v>15</v>
      </c>
      <c r="C29" s="18" t="s">
        <v>98</v>
      </c>
      <c r="D29" s="19">
        <v>259.99</v>
      </c>
      <c r="E29" s="19" t="s">
        <v>15</v>
      </c>
      <c r="F29" s="20" t="s">
        <v>15</v>
      </c>
      <c r="G29" s="21">
        <v>76</v>
      </c>
      <c r="H29" s="22">
        <v>1</v>
      </c>
      <c r="I29" s="22">
        <f t="shared" si="2"/>
        <v>76</v>
      </c>
      <c r="J29" s="22">
        <v>2</v>
      </c>
      <c r="K29" s="22" t="s">
        <v>15</v>
      </c>
      <c r="L29" s="19">
        <v>189998.16</v>
      </c>
      <c r="M29" s="21">
        <v>27089</v>
      </c>
      <c r="N29" s="23">
        <v>45380</v>
      </c>
      <c r="O29" s="30" t="s">
        <v>12</v>
      </c>
    </row>
    <row r="30" spans="1:19" s="27" customFormat="1" ht="24.75" customHeight="1" x14ac:dyDescent="0.15">
      <c r="A30" s="6">
        <v>28</v>
      </c>
      <c r="B30" s="20" t="s">
        <v>15</v>
      </c>
      <c r="C30" s="25" t="s">
        <v>99</v>
      </c>
      <c r="D30" s="19">
        <v>250</v>
      </c>
      <c r="E30" s="19" t="s">
        <v>15</v>
      </c>
      <c r="F30" s="20" t="s">
        <v>15</v>
      </c>
      <c r="G30" s="21">
        <v>40</v>
      </c>
      <c r="H30" s="21">
        <v>1</v>
      </c>
      <c r="I30" s="22">
        <f t="shared" si="2"/>
        <v>40</v>
      </c>
      <c r="J30" s="22">
        <v>1</v>
      </c>
      <c r="K30" s="20" t="s">
        <v>15</v>
      </c>
      <c r="L30" s="19">
        <v>12128.2</v>
      </c>
      <c r="M30" s="21">
        <v>2228</v>
      </c>
      <c r="N30" s="23">
        <v>45009</v>
      </c>
      <c r="O30" s="35" t="s">
        <v>100</v>
      </c>
    </row>
    <row r="31" spans="1:19" s="27" customFormat="1" ht="24.75" customHeight="1" x14ac:dyDescent="0.15">
      <c r="A31" s="17">
        <v>29</v>
      </c>
      <c r="B31" s="17">
        <v>28</v>
      </c>
      <c r="C31" s="18" t="s">
        <v>48</v>
      </c>
      <c r="D31" s="19">
        <v>233</v>
      </c>
      <c r="E31" s="19">
        <v>84.49</v>
      </c>
      <c r="F31" s="20">
        <f>(D31-E31)/E31</f>
        <v>1.7577228074328324</v>
      </c>
      <c r="G31" s="21">
        <v>57</v>
      </c>
      <c r="H31" s="22">
        <v>1</v>
      </c>
      <c r="I31" s="22">
        <f t="shared" si="2"/>
        <v>57</v>
      </c>
      <c r="J31" s="22">
        <v>1</v>
      </c>
      <c r="K31" s="20" t="s">
        <v>15</v>
      </c>
      <c r="L31" s="19">
        <v>191543.96</v>
      </c>
      <c r="M31" s="21">
        <v>47828</v>
      </c>
      <c r="N31" s="23">
        <v>44659</v>
      </c>
      <c r="O31" s="30" t="s">
        <v>11</v>
      </c>
    </row>
    <row r="32" spans="1:19" s="27" customFormat="1" ht="24.75" customHeight="1" x14ac:dyDescent="0.15">
      <c r="A32" s="6">
        <v>30</v>
      </c>
      <c r="B32" s="19" t="s">
        <v>15</v>
      </c>
      <c r="C32" s="7" t="s">
        <v>101</v>
      </c>
      <c r="D32" s="8">
        <v>220</v>
      </c>
      <c r="E32" s="19" t="s">
        <v>15</v>
      </c>
      <c r="F32" s="20" t="s">
        <v>15</v>
      </c>
      <c r="G32" s="10">
        <v>44</v>
      </c>
      <c r="H32" s="11">
        <v>1</v>
      </c>
      <c r="I32" s="11">
        <f t="shared" si="2"/>
        <v>44</v>
      </c>
      <c r="J32" s="11">
        <v>1</v>
      </c>
      <c r="K32" s="20" t="s">
        <v>15</v>
      </c>
      <c r="L32" s="19">
        <v>285061.69</v>
      </c>
      <c r="M32" s="21">
        <v>48341</v>
      </c>
      <c r="N32" s="12">
        <v>44973</v>
      </c>
      <c r="O32" s="31" t="s">
        <v>11</v>
      </c>
    </row>
    <row r="33" spans="1:16" ht="24.95" customHeight="1" x14ac:dyDescent="0.15">
      <c r="A33" s="17">
        <v>31</v>
      </c>
      <c r="B33" s="17">
        <v>29</v>
      </c>
      <c r="C33" s="18" t="s">
        <v>86</v>
      </c>
      <c r="D33" s="19">
        <v>212</v>
      </c>
      <c r="E33" s="19">
        <v>81</v>
      </c>
      <c r="F33" s="20">
        <f>(D33-E33)/E33</f>
        <v>1.617283950617284</v>
      </c>
      <c r="G33" s="21">
        <v>32</v>
      </c>
      <c r="H33" s="22">
        <v>2</v>
      </c>
      <c r="I33" s="22">
        <f t="shared" si="2"/>
        <v>16</v>
      </c>
      <c r="J33" s="22">
        <v>2</v>
      </c>
      <c r="K33" s="20" t="s">
        <v>15</v>
      </c>
      <c r="L33" s="19">
        <v>362331.55</v>
      </c>
      <c r="M33" s="21">
        <v>51938</v>
      </c>
      <c r="N33" s="23">
        <v>45310</v>
      </c>
      <c r="O33" s="30" t="s">
        <v>18</v>
      </c>
    </row>
    <row r="34" spans="1:16" s="27" customFormat="1" ht="24.95" customHeight="1" x14ac:dyDescent="0.15">
      <c r="A34" s="6">
        <v>32</v>
      </c>
      <c r="B34" s="19" t="s">
        <v>15</v>
      </c>
      <c r="C34" s="18" t="s">
        <v>107</v>
      </c>
      <c r="D34" s="19">
        <v>210</v>
      </c>
      <c r="E34" s="19" t="s">
        <v>15</v>
      </c>
      <c r="F34" s="20" t="s">
        <v>15</v>
      </c>
      <c r="G34" s="21">
        <v>65</v>
      </c>
      <c r="H34" s="19" t="s">
        <v>15</v>
      </c>
      <c r="I34" s="20" t="s">
        <v>15</v>
      </c>
      <c r="J34" s="17">
        <v>1</v>
      </c>
      <c r="K34" s="19" t="s">
        <v>15</v>
      </c>
      <c r="L34" s="19">
        <v>1317567.8899999999</v>
      </c>
      <c r="M34" s="21">
        <v>194936</v>
      </c>
      <c r="N34" s="23">
        <v>45310</v>
      </c>
      <c r="O34" s="30" t="s">
        <v>108</v>
      </c>
    </row>
    <row r="35" spans="1:16" s="27" customFormat="1" ht="24.95" customHeight="1" x14ac:dyDescent="0.15">
      <c r="A35" s="17">
        <v>33</v>
      </c>
      <c r="B35" s="19" t="s">
        <v>15</v>
      </c>
      <c r="C35" s="18" t="s">
        <v>102</v>
      </c>
      <c r="D35" s="56">
        <v>177</v>
      </c>
      <c r="E35" s="19" t="s">
        <v>15</v>
      </c>
      <c r="F35" s="20" t="s">
        <v>15</v>
      </c>
      <c r="G35" s="21">
        <v>39</v>
      </c>
      <c r="H35" s="21">
        <v>1</v>
      </c>
      <c r="I35" s="38">
        <f>G35/H35</f>
        <v>39</v>
      </c>
      <c r="J35" s="22">
        <v>1</v>
      </c>
      <c r="K35" s="20" t="s">
        <v>15</v>
      </c>
      <c r="L35" s="19">
        <v>40759.75</v>
      </c>
      <c r="M35" s="21">
        <v>5891</v>
      </c>
      <c r="N35" s="23">
        <v>45359</v>
      </c>
      <c r="O35" s="30" t="s">
        <v>103</v>
      </c>
    </row>
    <row r="36" spans="1:16" ht="24.95" customHeight="1" x14ac:dyDescent="0.15">
      <c r="A36" s="6">
        <v>34</v>
      </c>
      <c r="B36" s="19" t="s">
        <v>15</v>
      </c>
      <c r="C36" s="18" t="s">
        <v>104</v>
      </c>
      <c r="D36" s="19">
        <v>167.3</v>
      </c>
      <c r="E36" s="19" t="s">
        <v>15</v>
      </c>
      <c r="F36" s="20" t="s">
        <v>15</v>
      </c>
      <c r="G36" s="21">
        <v>49</v>
      </c>
      <c r="H36" s="21">
        <v>2</v>
      </c>
      <c r="I36" s="22">
        <v>7</v>
      </c>
      <c r="J36" s="22">
        <v>2</v>
      </c>
      <c r="K36" s="20" t="s">
        <v>15</v>
      </c>
      <c r="L36" s="19">
        <v>136660.91</v>
      </c>
      <c r="M36" s="21">
        <v>26076</v>
      </c>
      <c r="N36" s="23">
        <v>45331</v>
      </c>
      <c r="O36" s="30" t="s">
        <v>11</v>
      </c>
    </row>
    <row r="37" spans="1:16" s="27" customFormat="1" ht="24.95" customHeight="1" x14ac:dyDescent="0.15">
      <c r="A37" s="17">
        <v>35</v>
      </c>
      <c r="B37" s="17">
        <v>17</v>
      </c>
      <c r="C37" s="18" t="s">
        <v>40</v>
      </c>
      <c r="D37" s="19">
        <v>165.4</v>
      </c>
      <c r="E37" s="19">
        <v>1170.7</v>
      </c>
      <c r="F37" s="20">
        <f>(D37-E37)/E37</f>
        <v>-0.85871700691893738</v>
      </c>
      <c r="G37" s="21">
        <v>25</v>
      </c>
      <c r="H37" s="22">
        <v>5</v>
      </c>
      <c r="I37" s="22">
        <v>5</v>
      </c>
      <c r="J37" s="22">
        <v>4</v>
      </c>
      <c r="K37" s="22">
        <v>4</v>
      </c>
      <c r="L37" s="19">
        <v>6122.26</v>
      </c>
      <c r="M37" s="21">
        <v>1100</v>
      </c>
      <c r="N37" s="23">
        <v>45429</v>
      </c>
      <c r="O37" s="30" t="s">
        <v>25</v>
      </c>
    </row>
    <row r="38" spans="1:16" s="27" customFormat="1" ht="24.95" customHeight="1" x14ac:dyDescent="0.15">
      <c r="A38" s="17">
        <v>36</v>
      </c>
      <c r="B38" s="17">
        <v>31</v>
      </c>
      <c r="C38" s="18" t="s">
        <v>43</v>
      </c>
      <c r="D38" s="19">
        <v>151</v>
      </c>
      <c r="E38" s="19">
        <v>45</v>
      </c>
      <c r="F38" s="20">
        <f>(D38-E38)/E38</f>
        <v>2.3555555555555556</v>
      </c>
      <c r="G38" s="21">
        <v>26</v>
      </c>
      <c r="H38" s="22">
        <v>2</v>
      </c>
      <c r="I38" s="22">
        <f>G38/H38</f>
        <v>13</v>
      </c>
      <c r="J38" s="22">
        <v>1</v>
      </c>
      <c r="K38" s="22">
        <v>8</v>
      </c>
      <c r="L38" s="19">
        <v>95209.16</v>
      </c>
      <c r="M38" s="21">
        <v>13079</v>
      </c>
      <c r="N38" s="23">
        <v>45401</v>
      </c>
      <c r="O38" s="30" t="s">
        <v>11</v>
      </c>
    </row>
    <row r="39" spans="1:16" s="27" customFormat="1" ht="24.95" customHeight="1" x14ac:dyDescent="0.15">
      <c r="A39" s="17">
        <v>37</v>
      </c>
      <c r="B39" s="17">
        <v>9</v>
      </c>
      <c r="C39" s="18" t="s">
        <v>85</v>
      </c>
      <c r="D39" s="19">
        <v>138</v>
      </c>
      <c r="E39" s="19">
        <v>4778</v>
      </c>
      <c r="F39" s="20">
        <f>(D39-E39)/E39</f>
        <v>-0.97111762243616573</v>
      </c>
      <c r="G39" s="21">
        <v>28</v>
      </c>
      <c r="H39" s="22" t="s">
        <v>15</v>
      </c>
      <c r="I39" s="22" t="s">
        <v>15</v>
      </c>
      <c r="J39" s="22">
        <v>3</v>
      </c>
      <c r="K39" s="21">
        <v>2</v>
      </c>
      <c r="L39" s="19">
        <v>4916</v>
      </c>
      <c r="M39" s="21">
        <v>743</v>
      </c>
      <c r="N39" s="23">
        <v>45443</v>
      </c>
      <c r="O39" s="30" t="s">
        <v>13</v>
      </c>
    </row>
    <row r="40" spans="1:16" s="27" customFormat="1" ht="24.95" customHeight="1" x14ac:dyDescent="0.15">
      <c r="A40" s="17">
        <v>38</v>
      </c>
      <c r="B40" s="17">
        <v>27</v>
      </c>
      <c r="C40" s="25" t="s">
        <v>44</v>
      </c>
      <c r="D40" s="19">
        <v>136.4</v>
      </c>
      <c r="E40" s="19">
        <v>202.4</v>
      </c>
      <c r="F40" s="20">
        <f>(D40-E40)/E40</f>
        <v>-0.32608695652173914</v>
      </c>
      <c r="G40" s="21">
        <v>24</v>
      </c>
      <c r="H40" s="22">
        <v>2</v>
      </c>
      <c r="I40" s="22">
        <v>12</v>
      </c>
      <c r="J40" s="22">
        <v>2</v>
      </c>
      <c r="K40" s="22">
        <v>12</v>
      </c>
      <c r="L40" s="19">
        <v>57800.9</v>
      </c>
      <c r="M40" s="21">
        <v>9100</v>
      </c>
      <c r="N40" s="23">
        <v>45379</v>
      </c>
      <c r="O40" s="35" t="s">
        <v>25</v>
      </c>
    </row>
    <row r="41" spans="1:16" s="27" customFormat="1" ht="24.95" customHeight="1" x14ac:dyDescent="0.15">
      <c r="A41" s="17">
        <v>39</v>
      </c>
      <c r="B41" s="17">
        <v>23</v>
      </c>
      <c r="C41" s="25" t="s">
        <v>46</v>
      </c>
      <c r="D41" s="19">
        <v>122.3</v>
      </c>
      <c r="E41" s="19">
        <v>311</v>
      </c>
      <c r="F41" s="20">
        <f>(D41-E41)/E41</f>
        <v>-0.6067524115755627</v>
      </c>
      <c r="G41" s="21">
        <v>16</v>
      </c>
      <c r="H41" s="17">
        <v>2</v>
      </c>
      <c r="I41" s="22">
        <v>8</v>
      </c>
      <c r="J41" s="22">
        <v>2</v>
      </c>
      <c r="K41" s="22">
        <v>12</v>
      </c>
      <c r="L41" s="19">
        <v>65891.289999999994</v>
      </c>
      <c r="M41" s="21">
        <v>10105</v>
      </c>
      <c r="N41" s="23">
        <v>45379</v>
      </c>
      <c r="O41" s="53" t="s">
        <v>25</v>
      </c>
    </row>
    <row r="42" spans="1:16" s="27" customFormat="1" ht="24.95" customHeight="1" x14ac:dyDescent="0.15">
      <c r="A42" s="17">
        <v>40</v>
      </c>
      <c r="B42" s="17">
        <v>18</v>
      </c>
      <c r="C42" s="18" t="s">
        <v>81</v>
      </c>
      <c r="D42" s="19">
        <v>106</v>
      </c>
      <c r="E42" s="19">
        <v>849.50000000000023</v>
      </c>
      <c r="F42" s="20" t="s">
        <v>15</v>
      </c>
      <c r="G42" s="21">
        <v>22</v>
      </c>
      <c r="H42" s="17">
        <v>1</v>
      </c>
      <c r="I42" s="22">
        <v>22</v>
      </c>
      <c r="J42" s="22">
        <v>1</v>
      </c>
      <c r="K42" s="19" t="s">
        <v>15</v>
      </c>
      <c r="L42" s="19">
        <v>3727.7000000000003</v>
      </c>
      <c r="M42" s="21">
        <v>685</v>
      </c>
      <c r="N42" s="23">
        <v>45415</v>
      </c>
      <c r="O42" s="30" t="s">
        <v>82</v>
      </c>
    </row>
    <row r="43" spans="1:16" s="27" customFormat="1" ht="24.95" customHeight="1" x14ac:dyDescent="0.15">
      <c r="A43" s="17">
        <v>41</v>
      </c>
      <c r="B43" s="17">
        <v>30</v>
      </c>
      <c r="C43" s="18" t="s">
        <v>80</v>
      </c>
      <c r="D43" s="19">
        <v>96</v>
      </c>
      <c r="E43" s="19">
        <v>70</v>
      </c>
      <c r="F43" s="20">
        <f>(D43-E43)/E43</f>
        <v>0.37142857142857144</v>
      </c>
      <c r="G43" s="21">
        <v>30</v>
      </c>
      <c r="H43" s="17">
        <v>1</v>
      </c>
      <c r="I43" s="22">
        <f>G43/H43</f>
        <v>30</v>
      </c>
      <c r="J43" s="22">
        <v>1</v>
      </c>
      <c r="K43" s="22" t="s">
        <v>15</v>
      </c>
      <c r="L43" s="19">
        <v>87572.17</v>
      </c>
      <c r="M43" s="21">
        <v>18033</v>
      </c>
      <c r="N43" s="23">
        <v>44855</v>
      </c>
      <c r="O43" s="30" t="s">
        <v>11</v>
      </c>
    </row>
    <row r="44" spans="1:16" s="27" customFormat="1" ht="24.95" customHeight="1" x14ac:dyDescent="0.15">
      <c r="A44" s="6">
        <v>42</v>
      </c>
      <c r="B44" s="19" t="s">
        <v>15</v>
      </c>
      <c r="C44" s="18" t="s">
        <v>105</v>
      </c>
      <c r="D44" s="19">
        <v>88</v>
      </c>
      <c r="E44" s="19" t="s">
        <v>15</v>
      </c>
      <c r="F44" s="20" t="s">
        <v>15</v>
      </c>
      <c r="G44" s="21">
        <v>14</v>
      </c>
      <c r="H44" s="22">
        <v>1</v>
      </c>
      <c r="I44" s="22">
        <f>G44/H44</f>
        <v>14</v>
      </c>
      <c r="J44" s="17">
        <v>1</v>
      </c>
      <c r="K44" s="22" t="s">
        <v>15</v>
      </c>
      <c r="L44" s="19">
        <v>58866.12</v>
      </c>
      <c r="M44" s="21">
        <v>9225</v>
      </c>
      <c r="N44" s="23">
        <v>45254</v>
      </c>
      <c r="O44" s="30" t="s">
        <v>11</v>
      </c>
    </row>
    <row r="45" spans="1:16" s="27" customFormat="1" ht="24.95" customHeight="1" x14ac:dyDescent="0.15">
      <c r="A45" s="17">
        <v>43</v>
      </c>
      <c r="B45" s="19" t="s">
        <v>15</v>
      </c>
      <c r="C45" s="18" t="s">
        <v>49</v>
      </c>
      <c r="D45" s="19">
        <v>87</v>
      </c>
      <c r="E45" s="19" t="s">
        <v>15</v>
      </c>
      <c r="F45" s="20" t="s">
        <v>15</v>
      </c>
      <c r="G45" s="21">
        <v>18</v>
      </c>
      <c r="H45" s="22">
        <v>1</v>
      </c>
      <c r="I45" s="22">
        <v>18</v>
      </c>
      <c r="J45" s="17">
        <v>1</v>
      </c>
      <c r="K45" s="22" t="s">
        <v>15</v>
      </c>
      <c r="L45" s="19">
        <v>37803.89</v>
      </c>
      <c r="M45" s="21">
        <v>3993</v>
      </c>
      <c r="N45" s="23">
        <v>45379</v>
      </c>
      <c r="O45" s="30" t="s">
        <v>25</v>
      </c>
    </row>
    <row r="46" spans="1:16" s="27" customFormat="1" ht="24.75" customHeight="1" x14ac:dyDescent="0.15">
      <c r="A46" s="6">
        <v>44</v>
      </c>
      <c r="B46" s="17">
        <v>34</v>
      </c>
      <c r="C46" s="18" t="s">
        <v>50</v>
      </c>
      <c r="D46" s="19">
        <v>85</v>
      </c>
      <c r="E46" s="19">
        <v>28</v>
      </c>
      <c r="F46" s="20">
        <f>(D46-E46)/E46</f>
        <v>2.0357142857142856</v>
      </c>
      <c r="G46" s="21">
        <v>14</v>
      </c>
      <c r="H46" s="22">
        <v>3</v>
      </c>
      <c r="I46" s="22">
        <f>G46/H46</f>
        <v>4.666666666666667</v>
      </c>
      <c r="J46" s="22">
        <v>2</v>
      </c>
      <c r="K46" s="22">
        <v>7</v>
      </c>
      <c r="L46" s="19">
        <v>30595.53</v>
      </c>
      <c r="M46" s="21">
        <v>5939</v>
      </c>
      <c r="N46" s="23">
        <v>45408</v>
      </c>
      <c r="O46" s="30" t="s">
        <v>11</v>
      </c>
    </row>
    <row r="47" spans="1:16" s="27" customFormat="1" ht="24.95" customHeight="1" x14ac:dyDescent="0.2">
      <c r="A47" s="17">
        <v>45</v>
      </c>
      <c r="B47" s="17">
        <v>32</v>
      </c>
      <c r="C47" s="25" t="s">
        <v>51</v>
      </c>
      <c r="D47" s="19">
        <v>79</v>
      </c>
      <c r="E47" s="19">
        <v>44</v>
      </c>
      <c r="F47" s="20">
        <f>(D47-E47)/E47</f>
        <v>0.79545454545454541</v>
      </c>
      <c r="G47" s="21">
        <v>15</v>
      </c>
      <c r="H47" s="22">
        <v>1</v>
      </c>
      <c r="I47" s="22">
        <f>G47/H47</f>
        <v>15</v>
      </c>
      <c r="J47" s="22">
        <v>1</v>
      </c>
      <c r="K47" s="22">
        <v>9</v>
      </c>
      <c r="L47" s="19">
        <v>76626.69</v>
      </c>
      <c r="M47" s="21">
        <v>11311</v>
      </c>
      <c r="N47" s="23">
        <v>45394</v>
      </c>
      <c r="O47" s="30" t="s">
        <v>63</v>
      </c>
      <c r="P47" s="55"/>
    </row>
    <row r="48" spans="1:16" s="27" customFormat="1" ht="24.95" customHeight="1" x14ac:dyDescent="0.2">
      <c r="A48" s="6">
        <v>46</v>
      </c>
      <c r="B48" s="19" t="s">
        <v>15</v>
      </c>
      <c r="C48" s="18" t="s">
        <v>110</v>
      </c>
      <c r="D48" s="19">
        <v>32</v>
      </c>
      <c r="E48" s="19" t="s">
        <v>15</v>
      </c>
      <c r="F48" s="20" t="s">
        <v>15</v>
      </c>
      <c r="G48" s="21">
        <v>6</v>
      </c>
      <c r="H48" s="22">
        <v>1</v>
      </c>
      <c r="I48" s="22">
        <v>6</v>
      </c>
      <c r="J48" s="17">
        <v>1</v>
      </c>
      <c r="K48" s="22" t="s">
        <v>15</v>
      </c>
      <c r="L48" s="19">
        <v>64</v>
      </c>
      <c r="M48" s="21">
        <v>13</v>
      </c>
      <c r="N48" s="23" t="s">
        <v>111</v>
      </c>
      <c r="O48" s="30" t="s">
        <v>25</v>
      </c>
      <c r="P48" s="55"/>
    </row>
    <row r="49" spans="1:16" s="27" customFormat="1" ht="24.95" customHeight="1" x14ac:dyDescent="0.2">
      <c r="A49" s="17">
        <v>47</v>
      </c>
      <c r="B49" s="17">
        <v>35</v>
      </c>
      <c r="C49" s="18" t="s">
        <v>36</v>
      </c>
      <c r="D49" s="19">
        <v>10</v>
      </c>
      <c r="E49" s="19">
        <v>23</v>
      </c>
      <c r="F49" s="20">
        <f>(D49-E49)/E49</f>
        <v>-0.56521739130434778</v>
      </c>
      <c r="G49" s="21">
        <v>2</v>
      </c>
      <c r="H49" s="22" t="s">
        <v>15</v>
      </c>
      <c r="I49" s="22" t="s">
        <v>15</v>
      </c>
      <c r="J49" s="22">
        <v>1</v>
      </c>
      <c r="K49" s="22">
        <v>4</v>
      </c>
      <c r="L49" s="19">
        <v>9113</v>
      </c>
      <c r="M49" s="21">
        <v>1611</v>
      </c>
      <c r="N49" s="23">
        <v>45429</v>
      </c>
      <c r="O49" s="30" t="s">
        <v>13</v>
      </c>
      <c r="P49" s="55"/>
    </row>
    <row r="50" spans="1:16" s="44" customFormat="1" ht="24.95" customHeight="1" x14ac:dyDescent="0.2">
      <c r="A50" s="46" t="s">
        <v>26</v>
      </c>
      <c r="B50" s="46" t="s">
        <v>26</v>
      </c>
      <c r="C50" s="48" t="s">
        <v>112</v>
      </c>
      <c r="D50" s="49">
        <f>SUBTOTAL(109,Table1324[Pajamos 
(GBO)])</f>
        <v>353051.49000000005</v>
      </c>
      <c r="E50" s="49">
        <f>SUBTOTAL(109,Table132[Pajamos 
(GBO)])</f>
        <v>243521.22000000003</v>
      </c>
      <c r="F50" s="50">
        <f t="shared" ref="F50" si="3">(D50-E50)/E50</f>
        <v>0.44977710771981189</v>
      </c>
      <c r="G50" s="52">
        <f>SUBTOTAL(109,Table1324[Žiūrovų sk. 
(ADM)])</f>
        <v>61760</v>
      </c>
      <c r="H50" s="46"/>
      <c r="I50" s="46"/>
      <c r="J50" s="46"/>
      <c r="K50" s="46"/>
      <c r="L50" s="54"/>
      <c r="M50" s="46"/>
      <c r="N50" s="46"/>
      <c r="O50" s="46" t="s">
        <v>26</v>
      </c>
    </row>
    <row r="51" spans="1:16" ht="11.25" hidden="1" x14ac:dyDescent="0.15">
      <c r="F51" s="3"/>
      <c r="L51" s="2"/>
    </row>
    <row r="52" spans="1:16" ht="11.25" hidden="1" x14ac:dyDescent="0.15">
      <c r="F52" s="3"/>
      <c r="L52" s="2"/>
    </row>
    <row r="53" spans="1:16" ht="11.25" hidden="1" x14ac:dyDescent="0.15">
      <c r="F53" s="3"/>
      <c r="L53" s="2"/>
    </row>
    <row r="54" spans="1:16" ht="11.25" hidden="1" x14ac:dyDescent="0.15">
      <c r="F54" s="3"/>
      <c r="L54" s="2"/>
    </row>
    <row r="55" spans="1:16" ht="11.25" hidden="1" x14ac:dyDescent="0.15">
      <c r="F55" s="3"/>
      <c r="L55" s="2"/>
    </row>
    <row r="56" spans="1:16" ht="11.25" hidden="1" x14ac:dyDescent="0.15">
      <c r="F56" s="3"/>
      <c r="L56" s="2"/>
    </row>
    <row r="57" spans="1:16" ht="11.25" hidden="1" x14ac:dyDescent="0.15">
      <c r="F57" s="3"/>
      <c r="L57" s="2"/>
    </row>
    <row r="58" spans="1:16" ht="11.25" hidden="1" x14ac:dyDescent="0.15">
      <c r="F58" s="3"/>
      <c r="L58" s="2"/>
    </row>
    <row r="59" spans="1:16" ht="11.25" hidden="1" x14ac:dyDescent="0.15">
      <c r="F59" s="3"/>
      <c r="L59" s="2"/>
    </row>
    <row r="60" spans="1:16" ht="11.25" hidden="1" x14ac:dyDescent="0.15">
      <c r="F60" s="3"/>
      <c r="L60" s="2"/>
    </row>
    <row r="61" spans="1:16" ht="11.25" hidden="1" x14ac:dyDescent="0.15">
      <c r="F61" s="3"/>
      <c r="L61" s="2"/>
    </row>
    <row r="62" spans="1:16" ht="11.25" hidden="1" x14ac:dyDescent="0.15">
      <c r="F62" s="3"/>
      <c r="L62" s="2"/>
    </row>
    <row r="63" spans="1:16" ht="11.25" hidden="1" x14ac:dyDescent="0.15">
      <c r="F63" s="3"/>
      <c r="L63" s="2"/>
    </row>
    <row r="64" spans="1:16" ht="11.25" hidden="1" x14ac:dyDescent="0.15">
      <c r="F64" s="3"/>
    </row>
    <row r="65" spans="6:6" ht="11.25" hidden="1" x14ac:dyDescent="0.15">
      <c r="F65" s="3"/>
    </row>
    <row r="66" spans="6:6" ht="11.25" hidden="1" x14ac:dyDescent="0.15">
      <c r="F66" s="3"/>
    </row>
    <row r="67" spans="6:6" ht="11.25" hidden="1" x14ac:dyDescent="0.15">
      <c r="F67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DD6-8B80-46B8-B1AD-05E1E06CB2BA}">
  <sheetPr codeName="Sheet1">
    <pageSetUpPr fitToPage="1"/>
  </sheetPr>
  <dimension ref="A1:XFC56"/>
  <sheetViews>
    <sheetView zoomScale="60" zoomScaleNormal="60" workbookViewId="0">
      <selection activeCell="D10" sqref="D10"/>
    </sheetView>
  </sheetViews>
  <sheetFormatPr defaultColWidth="0" defaultRowHeight="11.25" customHeight="1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59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>
        <v>1</v>
      </c>
      <c r="C3" s="18" t="s">
        <v>27</v>
      </c>
      <c r="D3" s="19">
        <v>128376.61</v>
      </c>
      <c r="E3" s="19">
        <v>113022</v>
      </c>
      <c r="F3" s="20">
        <f>(D3-E3)/E3</f>
        <v>0.13585505476809825</v>
      </c>
      <c r="G3" s="21">
        <v>23378</v>
      </c>
      <c r="H3" s="17">
        <v>550</v>
      </c>
      <c r="I3" s="22">
        <f t="shared" ref="I3:I10" si="0">G3/H3</f>
        <v>42.505454545454548</v>
      </c>
      <c r="J3" s="17">
        <v>19</v>
      </c>
      <c r="K3" s="22">
        <v>2</v>
      </c>
      <c r="L3" s="19">
        <v>254046.34</v>
      </c>
      <c r="M3" s="21">
        <v>46017</v>
      </c>
      <c r="N3" s="23">
        <v>45436</v>
      </c>
      <c r="O3" s="30" t="s">
        <v>61</v>
      </c>
    </row>
    <row r="4" spans="1:18" s="24" customFormat="1" ht="24.95" customHeight="1" x14ac:dyDescent="0.2">
      <c r="A4" s="17">
        <v>2</v>
      </c>
      <c r="B4" s="17">
        <v>2</v>
      </c>
      <c r="C4" s="18" t="s">
        <v>28</v>
      </c>
      <c r="D4" s="19">
        <v>30227.66</v>
      </c>
      <c r="E4" s="19">
        <v>39523</v>
      </c>
      <c r="F4" s="20">
        <f>(D4-E4)/E4</f>
        <v>-0.23518811831085698</v>
      </c>
      <c r="G4" s="21">
        <v>3845</v>
      </c>
      <c r="H4" s="22">
        <v>294</v>
      </c>
      <c r="I4" s="22">
        <f t="shared" si="0"/>
        <v>13.078231292517007</v>
      </c>
      <c r="J4" s="17">
        <v>18</v>
      </c>
      <c r="K4" s="22">
        <v>2</v>
      </c>
      <c r="L4" s="19">
        <v>74534.92</v>
      </c>
      <c r="M4" s="21">
        <v>9795</v>
      </c>
      <c r="N4" s="23">
        <v>45436</v>
      </c>
      <c r="O4" s="30" t="s">
        <v>12</v>
      </c>
    </row>
    <row r="5" spans="1:18" s="24" customFormat="1" ht="24.95" customHeight="1" x14ac:dyDescent="0.2">
      <c r="A5" s="17">
        <v>3</v>
      </c>
      <c r="B5" s="17">
        <v>3</v>
      </c>
      <c r="C5" s="25" t="s">
        <v>113</v>
      </c>
      <c r="D5" s="28">
        <v>12777.72</v>
      </c>
      <c r="E5" s="28">
        <v>12444</v>
      </c>
      <c r="F5" s="20">
        <f>(D5-E5)/E5</f>
        <v>2.6817743490838906E-2</v>
      </c>
      <c r="G5" s="29">
        <v>2772</v>
      </c>
      <c r="H5" s="21">
        <v>196</v>
      </c>
      <c r="I5" s="22">
        <f t="shared" si="0"/>
        <v>14.142857142857142</v>
      </c>
      <c r="J5" s="21">
        <v>16</v>
      </c>
      <c r="K5" s="22">
        <v>3</v>
      </c>
      <c r="L5" s="28">
        <v>70044.75</v>
      </c>
      <c r="M5" s="29">
        <v>13674</v>
      </c>
      <c r="N5" s="23">
        <v>45429</v>
      </c>
      <c r="O5" s="30" t="s">
        <v>62</v>
      </c>
      <c r="R5" s="17"/>
    </row>
    <row r="6" spans="1:18" s="24" customFormat="1" ht="24.95" customHeight="1" x14ac:dyDescent="0.2">
      <c r="A6" s="17">
        <v>4</v>
      </c>
      <c r="B6" s="17">
        <v>6</v>
      </c>
      <c r="C6" s="18" t="s">
        <v>31</v>
      </c>
      <c r="D6" s="19">
        <v>10643.43</v>
      </c>
      <c r="E6" s="19">
        <v>9466</v>
      </c>
      <c r="F6" s="20">
        <f>(D6-E6)/E6</f>
        <v>0.12438516796957536</v>
      </c>
      <c r="G6" s="21">
        <v>1409</v>
      </c>
      <c r="H6" s="22">
        <v>82</v>
      </c>
      <c r="I6" s="22">
        <f t="shared" si="0"/>
        <v>17.182926829268293</v>
      </c>
      <c r="J6" s="17">
        <v>8</v>
      </c>
      <c r="K6" s="22">
        <v>4</v>
      </c>
      <c r="L6" s="19">
        <v>77427.83</v>
      </c>
      <c r="M6" s="21">
        <v>11282</v>
      </c>
      <c r="N6" s="23">
        <v>45422</v>
      </c>
      <c r="O6" s="30" t="s">
        <v>61</v>
      </c>
      <c r="R6" s="17"/>
    </row>
    <row r="7" spans="1:18" s="24" customFormat="1" ht="24.95" customHeight="1" x14ac:dyDescent="0.2">
      <c r="A7" s="17">
        <v>5</v>
      </c>
      <c r="B7" s="17">
        <v>5</v>
      </c>
      <c r="C7" s="25" t="s">
        <v>30</v>
      </c>
      <c r="D7" s="28">
        <v>10472.950000000001</v>
      </c>
      <c r="E7" s="28">
        <v>11425</v>
      </c>
      <c r="F7" s="20">
        <f>(D7-E7)/E7</f>
        <v>-8.3330415754923351E-2</v>
      </c>
      <c r="G7" s="29">
        <v>1640</v>
      </c>
      <c r="H7" s="21">
        <v>116</v>
      </c>
      <c r="I7" s="22">
        <f t="shared" si="0"/>
        <v>14.137931034482758</v>
      </c>
      <c r="J7" s="21">
        <v>10</v>
      </c>
      <c r="K7" s="22">
        <v>4</v>
      </c>
      <c r="L7" s="28">
        <v>98679.79</v>
      </c>
      <c r="M7" s="29">
        <v>14038</v>
      </c>
      <c r="N7" s="23">
        <v>45422</v>
      </c>
      <c r="O7" s="53" t="s">
        <v>18</v>
      </c>
      <c r="R7" s="17"/>
    </row>
    <row r="8" spans="1:18" s="24" customFormat="1" ht="24.95" customHeight="1" x14ac:dyDescent="0.2">
      <c r="A8" s="17">
        <v>6</v>
      </c>
      <c r="B8" s="17" t="s">
        <v>17</v>
      </c>
      <c r="C8" s="25" t="s">
        <v>41</v>
      </c>
      <c r="D8" s="28">
        <v>10284.31</v>
      </c>
      <c r="E8" s="19" t="s">
        <v>15</v>
      </c>
      <c r="F8" s="19" t="s">
        <v>15</v>
      </c>
      <c r="G8" s="29">
        <v>1492</v>
      </c>
      <c r="H8" s="21">
        <v>175</v>
      </c>
      <c r="I8" s="22">
        <f t="shared" si="0"/>
        <v>8.5257142857142849</v>
      </c>
      <c r="J8" s="21">
        <v>12</v>
      </c>
      <c r="K8" s="22">
        <v>1</v>
      </c>
      <c r="L8" s="28">
        <v>11026.74</v>
      </c>
      <c r="M8" s="29">
        <v>1492</v>
      </c>
      <c r="N8" s="23">
        <v>45443</v>
      </c>
      <c r="O8" s="53" t="s">
        <v>19</v>
      </c>
      <c r="R8" s="17"/>
    </row>
    <row r="9" spans="1:18" s="24" customFormat="1" ht="24.95" customHeight="1" x14ac:dyDescent="0.2">
      <c r="A9" s="17">
        <v>7</v>
      </c>
      <c r="B9" s="17">
        <v>4</v>
      </c>
      <c r="C9" s="18" t="s">
        <v>29</v>
      </c>
      <c r="D9" s="19">
        <v>6057.06</v>
      </c>
      <c r="E9" s="19">
        <v>12063</v>
      </c>
      <c r="F9" s="20">
        <f>(D9-E9)/E9</f>
        <v>-0.49788112409848295</v>
      </c>
      <c r="G9" s="21">
        <v>885</v>
      </c>
      <c r="H9" s="22">
        <v>95</v>
      </c>
      <c r="I9" s="22">
        <f t="shared" si="0"/>
        <v>9.3157894736842106</v>
      </c>
      <c r="J9" s="17">
        <v>10</v>
      </c>
      <c r="K9" s="22">
        <v>2</v>
      </c>
      <c r="L9" s="19">
        <v>18434.04</v>
      </c>
      <c r="M9" s="21">
        <v>2748</v>
      </c>
      <c r="N9" s="23">
        <v>45436</v>
      </c>
      <c r="O9" s="30" t="s">
        <v>11</v>
      </c>
      <c r="R9" s="17"/>
    </row>
    <row r="10" spans="1:18" s="24" customFormat="1" ht="24.95" customHeight="1" x14ac:dyDescent="0.2">
      <c r="A10" s="17">
        <v>8</v>
      </c>
      <c r="B10" s="17" t="s">
        <v>23</v>
      </c>
      <c r="C10" s="25" t="s">
        <v>78</v>
      </c>
      <c r="D10" s="19">
        <v>5409.19</v>
      </c>
      <c r="E10" s="19" t="s">
        <v>15</v>
      </c>
      <c r="F10" s="20" t="s">
        <v>15</v>
      </c>
      <c r="G10" s="17">
        <v>658</v>
      </c>
      <c r="H10" s="17">
        <v>10</v>
      </c>
      <c r="I10" s="22">
        <f t="shared" si="0"/>
        <v>65.8</v>
      </c>
      <c r="J10" s="17">
        <v>10</v>
      </c>
      <c r="K10" s="21">
        <v>0</v>
      </c>
      <c r="L10" s="19">
        <v>5409.19</v>
      </c>
      <c r="M10" s="21">
        <v>658</v>
      </c>
      <c r="N10" s="23" t="s">
        <v>24</v>
      </c>
      <c r="O10" s="30" t="s">
        <v>61</v>
      </c>
      <c r="R10" s="17"/>
    </row>
    <row r="11" spans="1:18" s="24" customFormat="1" ht="24.95" customHeight="1" x14ac:dyDescent="0.2">
      <c r="A11" s="17">
        <v>9</v>
      </c>
      <c r="B11" s="19" t="s">
        <v>17</v>
      </c>
      <c r="C11" s="18" t="s">
        <v>85</v>
      </c>
      <c r="D11" s="19">
        <v>4778</v>
      </c>
      <c r="E11" s="19" t="s">
        <v>15</v>
      </c>
      <c r="F11" s="20" t="s">
        <v>15</v>
      </c>
      <c r="G11" s="17">
        <v>715</v>
      </c>
      <c r="H11" s="22" t="s">
        <v>15</v>
      </c>
      <c r="I11" s="22" t="s">
        <v>15</v>
      </c>
      <c r="J11" s="17">
        <v>13</v>
      </c>
      <c r="K11" s="21">
        <v>1</v>
      </c>
      <c r="L11" s="19">
        <v>4778</v>
      </c>
      <c r="M11" s="21">
        <v>715</v>
      </c>
      <c r="N11" s="23">
        <v>45443</v>
      </c>
      <c r="O11" s="30" t="s">
        <v>13</v>
      </c>
      <c r="R11" s="17"/>
    </row>
    <row r="12" spans="1:18" s="24" customFormat="1" ht="24.75" customHeight="1" x14ac:dyDescent="0.2">
      <c r="A12" s="17">
        <v>10</v>
      </c>
      <c r="B12" s="17">
        <v>8</v>
      </c>
      <c r="C12" s="18" t="s">
        <v>33</v>
      </c>
      <c r="D12" s="19">
        <v>4150.75</v>
      </c>
      <c r="E12" s="19">
        <v>6436</v>
      </c>
      <c r="F12" s="20">
        <f>(D12-E12)/E12</f>
        <v>-0.35507302672467372</v>
      </c>
      <c r="G12" s="21">
        <v>606</v>
      </c>
      <c r="H12" s="22">
        <v>57</v>
      </c>
      <c r="I12" s="22">
        <f t="shared" ref="I12:I18" si="1">G12/H12</f>
        <v>10.631578947368421</v>
      </c>
      <c r="J12" s="17">
        <v>8</v>
      </c>
      <c r="K12" s="22">
        <v>5</v>
      </c>
      <c r="L12" s="19">
        <v>85756.7</v>
      </c>
      <c r="M12" s="21">
        <v>12609</v>
      </c>
      <c r="N12" s="23">
        <v>45415</v>
      </c>
      <c r="O12" s="30" t="s">
        <v>12</v>
      </c>
      <c r="R12" s="17"/>
    </row>
    <row r="13" spans="1:18" s="24" customFormat="1" ht="24.95" customHeight="1" x14ac:dyDescent="0.2">
      <c r="A13" s="17">
        <v>11</v>
      </c>
      <c r="B13" s="17">
        <v>10</v>
      </c>
      <c r="C13" s="18" t="s">
        <v>35</v>
      </c>
      <c r="D13" s="19">
        <v>3956.89</v>
      </c>
      <c r="E13" s="19">
        <v>3255</v>
      </c>
      <c r="F13" s="20">
        <f>(D13-E13)/E13</f>
        <v>0.2156344086021505</v>
      </c>
      <c r="G13" s="21">
        <v>705</v>
      </c>
      <c r="H13" s="22">
        <v>107</v>
      </c>
      <c r="I13" s="22">
        <f t="shared" si="1"/>
        <v>6.5887850467289724</v>
      </c>
      <c r="J13" s="17">
        <v>9</v>
      </c>
      <c r="K13" s="22">
        <v>13</v>
      </c>
      <c r="L13" s="19">
        <v>864290.87</v>
      </c>
      <c r="M13" s="21">
        <v>149678</v>
      </c>
      <c r="N13" s="23">
        <v>45359</v>
      </c>
      <c r="O13" s="30" t="s">
        <v>63</v>
      </c>
      <c r="R13" s="17"/>
    </row>
    <row r="14" spans="1:18" s="24" customFormat="1" ht="24.95" customHeight="1" x14ac:dyDescent="0.2">
      <c r="A14" s="17">
        <v>12</v>
      </c>
      <c r="B14" s="17">
        <v>7</v>
      </c>
      <c r="C14" s="18" t="s">
        <v>32</v>
      </c>
      <c r="D14" s="19">
        <v>2966.68</v>
      </c>
      <c r="E14" s="19">
        <v>6889</v>
      </c>
      <c r="F14" s="20">
        <f>(D14-E14)/E14</f>
        <v>-0.56935984903469306</v>
      </c>
      <c r="G14" s="21">
        <v>463</v>
      </c>
      <c r="H14" s="22">
        <v>39</v>
      </c>
      <c r="I14" s="22">
        <f t="shared" si="1"/>
        <v>11.871794871794872</v>
      </c>
      <c r="J14" s="17">
        <v>5</v>
      </c>
      <c r="K14" s="22">
        <v>6</v>
      </c>
      <c r="L14" s="19">
        <v>101633.82</v>
      </c>
      <c r="M14" s="21">
        <v>14554</v>
      </c>
      <c r="N14" s="23">
        <v>45408</v>
      </c>
      <c r="O14" s="30" t="s">
        <v>63</v>
      </c>
      <c r="R14" s="17"/>
    </row>
    <row r="15" spans="1:18" s="24" customFormat="1" ht="24.95" customHeight="1" x14ac:dyDescent="0.2">
      <c r="A15" s="17">
        <v>13</v>
      </c>
      <c r="B15" s="17" t="s">
        <v>17</v>
      </c>
      <c r="C15" s="18" t="s">
        <v>38</v>
      </c>
      <c r="D15" s="28">
        <v>2582.64</v>
      </c>
      <c r="E15" s="19" t="s">
        <v>15</v>
      </c>
      <c r="F15" s="19" t="s">
        <v>15</v>
      </c>
      <c r="G15" s="29">
        <v>469</v>
      </c>
      <c r="H15" s="21">
        <v>89</v>
      </c>
      <c r="I15" s="22">
        <f t="shared" si="1"/>
        <v>5.2696629213483144</v>
      </c>
      <c r="J15" s="21">
        <v>19</v>
      </c>
      <c r="K15" s="22">
        <v>1</v>
      </c>
      <c r="L15" s="28">
        <v>3640.31</v>
      </c>
      <c r="M15" s="29">
        <v>628</v>
      </c>
      <c r="N15" s="23">
        <v>45443</v>
      </c>
      <c r="O15" s="30" t="s">
        <v>64</v>
      </c>
      <c r="R15" s="17"/>
    </row>
    <row r="16" spans="1:18" s="24" customFormat="1" ht="24.95" customHeight="1" x14ac:dyDescent="0.2">
      <c r="A16" s="17">
        <v>14</v>
      </c>
      <c r="B16" s="19" t="s">
        <v>15</v>
      </c>
      <c r="C16" s="18" t="s">
        <v>84</v>
      </c>
      <c r="D16" s="19">
        <v>1946.1999999999998</v>
      </c>
      <c r="E16" s="19" t="s">
        <v>15</v>
      </c>
      <c r="F16" s="20" t="s">
        <v>15</v>
      </c>
      <c r="G16" s="17">
        <v>303</v>
      </c>
      <c r="H16" s="17">
        <v>28</v>
      </c>
      <c r="I16" s="22">
        <f t="shared" si="1"/>
        <v>10.821428571428571</v>
      </c>
      <c r="J16" s="17">
        <v>3</v>
      </c>
      <c r="K16" s="19" t="s">
        <v>15</v>
      </c>
      <c r="L16" s="19">
        <v>10341.049999999999</v>
      </c>
      <c r="M16" s="21">
        <v>1634</v>
      </c>
      <c r="N16" s="23">
        <v>45408</v>
      </c>
      <c r="O16" s="30" t="s">
        <v>82</v>
      </c>
      <c r="R16" s="17"/>
    </row>
    <row r="17" spans="1:19" s="24" customFormat="1" ht="24.95" customHeight="1" x14ac:dyDescent="0.2">
      <c r="A17" s="17">
        <v>15</v>
      </c>
      <c r="B17" s="17">
        <v>12</v>
      </c>
      <c r="C17" s="18" t="s">
        <v>37</v>
      </c>
      <c r="D17" s="19">
        <v>1663.71</v>
      </c>
      <c r="E17" s="19">
        <v>1234</v>
      </c>
      <c r="F17" s="20">
        <f>(D17-E17)/E17</f>
        <v>0.34822528363047006</v>
      </c>
      <c r="G17" s="21">
        <v>390</v>
      </c>
      <c r="H17" s="22">
        <v>37</v>
      </c>
      <c r="I17" s="22">
        <f t="shared" si="1"/>
        <v>10.54054054054054</v>
      </c>
      <c r="J17" s="17"/>
      <c r="K17" s="38">
        <v>7</v>
      </c>
      <c r="L17" s="19">
        <v>97868.310000000012</v>
      </c>
      <c r="M17" s="21">
        <v>18684</v>
      </c>
      <c r="N17" s="23">
        <v>45401</v>
      </c>
      <c r="O17" s="30" t="s">
        <v>14</v>
      </c>
      <c r="R17" s="17"/>
    </row>
    <row r="18" spans="1:19" s="24" customFormat="1" ht="24.95" customHeight="1" x14ac:dyDescent="0.2">
      <c r="A18" s="17">
        <v>16</v>
      </c>
      <c r="B18" s="17" t="s">
        <v>23</v>
      </c>
      <c r="C18" s="25" t="s">
        <v>79</v>
      </c>
      <c r="D18" s="19">
        <v>1634.86</v>
      </c>
      <c r="E18" s="19" t="s">
        <v>15</v>
      </c>
      <c r="F18" s="20" t="s">
        <v>15</v>
      </c>
      <c r="G18" s="17">
        <v>235</v>
      </c>
      <c r="H18" s="17">
        <v>11</v>
      </c>
      <c r="I18" s="22">
        <f t="shared" si="1"/>
        <v>21.363636363636363</v>
      </c>
      <c r="J18" s="17">
        <v>9</v>
      </c>
      <c r="K18" s="21">
        <v>0</v>
      </c>
      <c r="L18" s="19">
        <v>1634.86</v>
      </c>
      <c r="M18" s="21">
        <v>235</v>
      </c>
      <c r="N18" s="23" t="s">
        <v>24</v>
      </c>
      <c r="O18" s="30" t="s">
        <v>12</v>
      </c>
      <c r="R18" s="17"/>
    </row>
    <row r="19" spans="1:19" s="24" customFormat="1" ht="24.95" customHeight="1" x14ac:dyDescent="0.2">
      <c r="A19" s="17">
        <v>17</v>
      </c>
      <c r="B19" s="17">
        <v>15</v>
      </c>
      <c r="C19" s="18" t="s">
        <v>40</v>
      </c>
      <c r="D19" s="19">
        <v>1170.7</v>
      </c>
      <c r="E19" s="19">
        <v>790</v>
      </c>
      <c r="F19" s="20">
        <f>(D19-E19)/E19</f>
        <v>0.48189873417721524</v>
      </c>
      <c r="G19" s="21">
        <v>237</v>
      </c>
      <c r="H19" s="22">
        <v>6</v>
      </c>
      <c r="I19" s="22">
        <v>39.5</v>
      </c>
      <c r="J19" s="17">
        <v>5</v>
      </c>
      <c r="K19" s="22">
        <v>3</v>
      </c>
      <c r="L19" s="19">
        <v>5246.66</v>
      </c>
      <c r="M19" s="21">
        <v>955</v>
      </c>
      <c r="N19" s="23">
        <v>45429</v>
      </c>
      <c r="O19" s="30" t="s">
        <v>25</v>
      </c>
      <c r="R19" s="17"/>
    </row>
    <row r="20" spans="1:19" s="24" customFormat="1" ht="24.95" customHeight="1" x14ac:dyDescent="0.2">
      <c r="A20" s="17">
        <v>18</v>
      </c>
      <c r="B20" s="19" t="s">
        <v>15</v>
      </c>
      <c r="C20" s="18" t="s">
        <v>81</v>
      </c>
      <c r="D20" s="19">
        <v>849.50000000000023</v>
      </c>
      <c r="E20" s="19" t="s">
        <v>15</v>
      </c>
      <c r="F20" s="20" t="s">
        <v>15</v>
      </c>
      <c r="G20" s="17">
        <v>140</v>
      </c>
      <c r="H20" s="17">
        <v>16</v>
      </c>
      <c r="I20" s="22">
        <f>G20/H20</f>
        <v>8.75</v>
      </c>
      <c r="J20" s="17">
        <v>5</v>
      </c>
      <c r="K20" s="19" t="s">
        <v>15</v>
      </c>
      <c r="L20" s="19">
        <v>3621.7000000000003</v>
      </c>
      <c r="M20" s="21">
        <v>663</v>
      </c>
      <c r="N20" s="23">
        <v>45415</v>
      </c>
      <c r="O20" s="30" t="s">
        <v>82</v>
      </c>
      <c r="R20" s="17"/>
    </row>
    <row r="21" spans="1:19" s="24" customFormat="1" ht="24.95" customHeight="1" x14ac:dyDescent="0.2">
      <c r="A21" s="17">
        <v>19</v>
      </c>
      <c r="B21" s="19" t="s">
        <v>15</v>
      </c>
      <c r="C21" s="25" t="s">
        <v>74</v>
      </c>
      <c r="D21" s="19">
        <v>612</v>
      </c>
      <c r="E21" s="19" t="s">
        <v>15</v>
      </c>
      <c r="F21" s="20" t="s">
        <v>15</v>
      </c>
      <c r="G21" s="17">
        <v>147</v>
      </c>
      <c r="H21" s="17">
        <v>1</v>
      </c>
      <c r="I21" s="22">
        <f>G21/H21</f>
        <v>147</v>
      </c>
      <c r="J21" s="17">
        <v>1</v>
      </c>
      <c r="K21" s="19" t="s">
        <v>15</v>
      </c>
      <c r="L21" s="19">
        <v>3176.9</v>
      </c>
      <c r="M21" s="21">
        <v>802</v>
      </c>
      <c r="N21" s="23">
        <v>45387</v>
      </c>
      <c r="O21" s="53" t="s">
        <v>75</v>
      </c>
      <c r="R21" s="17"/>
    </row>
    <row r="22" spans="1:19" s="24" customFormat="1" ht="24.95" customHeight="1" x14ac:dyDescent="0.2">
      <c r="A22" s="17">
        <v>20</v>
      </c>
      <c r="B22" s="19" t="s">
        <v>15</v>
      </c>
      <c r="C22" s="25" t="s">
        <v>77</v>
      </c>
      <c r="D22" s="19">
        <v>442.5</v>
      </c>
      <c r="E22" s="19" t="s">
        <v>15</v>
      </c>
      <c r="F22" s="20" t="s">
        <v>15</v>
      </c>
      <c r="G22" s="17">
        <v>216</v>
      </c>
      <c r="H22" s="17">
        <v>28</v>
      </c>
      <c r="I22" s="22">
        <f>G22/H22</f>
        <v>7.7142857142857144</v>
      </c>
      <c r="J22" s="17">
        <v>4</v>
      </c>
      <c r="K22" s="19" t="s">
        <v>15</v>
      </c>
      <c r="L22" s="19">
        <v>74727.280000000013</v>
      </c>
      <c r="M22" s="21">
        <v>16056</v>
      </c>
      <c r="N22" s="23">
        <v>44981</v>
      </c>
      <c r="O22" s="53" t="s">
        <v>14</v>
      </c>
      <c r="R22" s="17"/>
    </row>
    <row r="23" spans="1:19" s="24" customFormat="1" ht="24.95" customHeight="1" x14ac:dyDescent="0.2">
      <c r="A23" s="17">
        <v>21</v>
      </c>
      <c r="B23" s="19" t="s">
        <v>15</v>
      </c>
      <c r="C23" s="18" t="s">
        <v>83</v>
      </c>
      <c r="D23" s="19">
        <v>394.8900000000001</v>
      </c>
      <c r="E23" s="19" t="s">
        <v>15</v>
      </c>
      <c r="F23" s="20" t="s">
        <v>15</v>
      </c>
      <c r="G23" s="17">
        <v>78</v>
      </c>
      <c r="H23" s="17">
        <v>9</v>
      </c>
      <c r="I23" s="22">
        <f>G23/H23</f>
        <v>8.6666666666666661</v>
      </c>
      <c r="J23" s="17">
        <v>4</v>
      </c>
      <c r="K23" s="19" t="s">
        <v>15</v>
      </c>
      <c r="L23" s="19">
        <v>10149.09</v>
      </c>
      <c r="M23" s="21">
        <v>1711</v>
      </c>
      <c r="N23" s="23">
        <v>45387</v>
      </c>
      <c r="O23" s="30" t="s">
        <v>82</v>
      </c>
      <c r="R23" s="17"/>
    </row>
    <row r="24" spans="1:19" s="24" customFormat="1" ht="24.75" customHeight="1" x14ac:dyDescent="0.2">
      <c r="A24" s="17">
        <v>22</v>
      </c>
      <c r="B24" s="19" t="s">
        <v>15</v>
      </c>
      <c r="C24" s="25" t="s">
        <v>76</v>
      </c>
      <c r="D24" s="19">
        <v>394</v>
      </c>
      <c r="E24" s="19" t="s">
        <v>15</v>
      </c>
      <c r="F24" s="20" t="s">
        <v>15</v>
      </c>
      <c r="G24" s="17">
        <v>189</v>
      </c>
      <c r="H24" s="17">
        <v>28</v>
      </c>
      <c r="I24" s="22">
        <f>G24/H24</f>
        <v>6.75</v>
      </c>
      <c r="J24" s="17">
        <v>4</v>
      </c>
      <c r="K24" s="19" t="s">
        <v>15</v>
      </c>
      <c r="L24" s="19">
        <v>171697.58</v>
      </c>
      <c r="M24" s="21">
        <v>35859</v>
      </c>
      <c r="N24" s="23">
        <v>44925</v>
      </c>
      <c r="O24" s="53" t="s">
        <v>14</v>
      </c>
      <c r="R24" s="17"/>
    </row>
    <row r="25" spans="1:19" s="27" customFormat="1" ht="24.75" customHeight="1" x14ac:dyDescent="0.15">
      <c r="A25" s="17">
        <v>23</v>
      </c>
      <c r="B25" s="17">
        <v>21</v>
      </c>
      <c r="C25" s="25" t="s">
        <v>46</v>
      </c>
      <c r="D25" s="19">
        <v>311</v>
      </c>
      <c r="E25" s="19">
        <v>378</v>
      </c>
      <c r="F25" s="20">
        <f>(D25-E25)/E25</f>
        <v>-0.17724867724867724</v>
      </c>
      <c r="G25" s="17">
        <v>44</v>
      </c>
      <c r="H25" s="17">
        <v>5</v>
      </c>
      <c r="I25" s="22">
        <v>8.8000000000000007</v>
      </c>
      <c r="J25" s="17">
        <v>3</v>
      </c>
      <c r="K25" s="22">
        <v>11</v>
      </c>
      <c r="L25" s="19">
        <v>65607.19</v>
      </c>
      <c r="M25" s="21">
        <v>10065</v>
      </c>
      <c r="N25" s="23">
        <v>45379</v>
      </c>
      <c r="O25" s="53" t="s">
        <v>25</v>
      </c>
      <c r="R25" s="17"/>
      <c r="S25" s="24"/>
    </row>
    <row r="26" spans="1:19" s="27" customFormat="1" ht="24.95" customHeight="1" x14ac:dyDescent="0.15">
      <c r="A26" s="17">
        <v>24</v>
      </c>
      <c r="B26" s="17" t="s">
        <v>17</v>
      </c>
      <c r="C26" s="25" t="s">
        <v>73</v>
      </c>
      <c r="D26" s="19">
        <v>288.60000000000002</v>
      </c>
      <c r="E26" s="19" t="s">
        <v>15</v>
      </c>
      <c r="F26" s="20" t="s">
        <v>15</v>
      </c>
      <c r="G26" s="17">
        <v>80</v>
      </c>
      <c r="H26" s="17">
        <v>18</v>
      </c>
      <c r="I26" s="22">
        <f>G26/H26</f>
        <v>4.4444444444444446</v>
      </c>
      <c r="J26" s="17">
        <v>5</v>
      </c>
      <c r="K26" s="22">
        <v>1</v>
      </c>
      <c r="L26" s="19">
        <v>288.60000000000002</v>
      </c>
      <c r="M26" s="21">
        <v>80</v>
      </c>
      <c r="N26" s="23">
        <v>45443</v>
      </c>
      <c r="O26" s="53" t="s">
        <v>68</v>
      </c>
      <c r="R26" s="17"/>
      <c r="S26" s="24"/>
    </row>
    <row r="27" spans="1:19" s="27" customFormat="1" ht="24.75" customHeight="1" x14ac:dyDescent="0.15">
      <c r="A27" s="17">
        <v>25</v>
      </c>
      <c r="B27" s="8" t="s">
        <v>15</v>
      </c>
      <c r="C27" s="7" t="s">
        <v>87</v>
      </c>
      <c r="D27" s="8">
        <v>278.48</v>
      </c>
      <c r="E27" s="8" t="s">
        <v>15</v>
      </c>
      <c r="F27" s="9" t="s">
        <v>15</v>
      </c>
      <c r="G27" s="6">
        <v>91</v>
      </c>
      <c r="H27" s="11">
        <v>1</v>
      </c>
      <c r="I27" s="11">
        <f>G27/H27</f>
        <v>91</v>
      </c>
      <c r="J27" s="6">
        <v>1</v>
      </c>
      <c r="K27" s="8" t="s">
        <v>15</v>
      </c>
      <c r="L27" s="8">
        <v>236701.65</v>
      </c>
      <c r="M27" s="10">
        <v>51328</v>
      </c>
      <c r="N27" s="12">
        <v>44400</v>
      </c>
      <c r="O27" s="31" t="s">
        <v>18</v>
      </c>
      <c r="R27" s="17"/>
      <c r="S27" s="24"/>
    </row>
    <row r="28" spans="1:19" s="27" customFormat="1" ht="24.75" customHeight="1" x14ac:dyDescent="0.15">
      <c r="A28" s="17">
        <v>26</v>
      </c>
      <c r="B28" s="8" t="s">
        <v>15</v>
      </c>
      <c r="C28" s="7" t="s">
        <v>88</v>
      </c>
      <c r="D28" s="8">
        <v>225</v>
      </c>
      <c r="E28" s="8" t="s">
        <v>15</v>
      </c>
      <c r="F28" s="9" t="s">
        <v>15</v>
      </c>
      <c r="G28" s="6">
        <v>45</v>
      </c>
      <c r="H28" s="11">
        <v>1</v>
      </c>
      <c r="I28" s="11">
        <f>G28/H28</f>
        <v>45</v>
      </c>
      <c r="J28" s="6">
        <v>1</v>
      </c>
      <c r="K28" s="8" t="s">
        <v>15</v>
      </c>
      <c r="L28" s="8">
        <v>4966.3100000000004</v>
      </c>
      <c r="M28" s="10">
        <v>1294</v>
      </c>
      <c r="N28" s="12">
        <v>45275</v>
      </c>
      <c r="O28" s="31" t="s">
        <v>89</v>
      </c>
    </row>
    <row r="29" spans="1:19" ht="24.75" customHeight="1" x14ac:dyDescent="0.15">
      <c r="A29" s="17">
        <v>27</v>
      </c>
      <c r="B29" s="17">
        <v>19</v>
      </c>
      <c r="C29" s="25" t="s">
        <v>44</v>
      </c>
      <c r="D29" s="19">
        <v>202.4</v>
      </c>
      <c r="E29" s="19">
        <v>446</v>
      </c>
      <c r="F29" s="20">
        <f>(D29-E29)/E29</f>
        <v>-0.54618834080717482</v>
      </c>
      <c r="G29" s="17">
        <v>37</v>
      </c>
      <c r="H29" s="22">
        <v>6</v>
      </c>
      <c r="I29" s="22">
        <v>6.166666666666667</v>
      </c>
      <c r="J29" s="17">
        <v>5</v>
      </c>
      <c r="K29" s="22">
        <v>11</v>
      </c>
      <c r="L29" s="19">
        <v>57382.5</v>
      </c>
      <c r="M29" s="21">
        <v>9031</v>
      </c>
      <c r="N29" s="23">
        <v>45379</v>
      </c>
      <c r="O29" s="35" t="s">
        <v>25</v>
      </c>
    </row>
    <row r="30" spans="1:19" ht="24.75" customHeight="1" x14ac:dyDescent="0.15">
      <c r="A30" s="17">
        <v>28</v>
      </c>
      <c r="B30" s="17">
        <v>23</v>
      </c>
      <c r="C30" s="18" t="s">
        <v>48</v>
      </c>
      <c r="D30" s="19">
        <v>84.49</v>
      </c>
      <c r="E30" s="19">
        <v>320</v>
      </c>
      <c r="F30" s="20">
        <f>(D30-E30)/E30</f>
        <v>-0.73596874999999995</v>
      </c>
      <c r="G30" s="21">
        <v>26</v>
      </c>
      <c r="H30" s="22">
        <v>1</v>
      </c>
      <c r="I30" s="22">
        <f>G30/H30</f>
        <v>26</v>
      </c>
      <c r="J30" s="17">
        <v>1</v>
      </c>
      <c r="K30" s="19" t="s">
        <v>15</v>
      </c>
      <c r="L30" s="19">
        <v>191310.96</v>
      </c>
      <c r="M30" s="21">
        <v>47771</v>
      </c>
      <c r="N30" s="23">
        <v>44659</v>
      </c>
      <c r="O30" s="30" t="s">
        <v>11</v>
      </c>
    </row>
    <row r="31" spans="1:19" s="27" customFormat="1" ht="24.75" customHeight="1" x14ac:dyDescent="0.15">
      <c r="A31" s="17">
        <v>29</v>
      </c>
      <c r="B31" s="8" t="s">
        <v>15</v>
      </c>
      <c r="C31" s="7" t="s">
        <v>86</v>
      </c>
      <c r="D31" s="8">
        <v>81</v>
      </c>
      <c r="E31" s="8" t="s">
        <v>15</v>
      </c>
      <c r="F31" s="9" t="s">
        <v>15</v>
      </c>
      <c r="G31" s="6">
        <v>13</v>
      </c>
      <c r="H31" s="11">
        <v>1</v>
      </c>
      <c r="I31" s="11">
        <f>G31/H31</f>
        <v>13</v>
      </c>
      <c r="J31" s="6">
        <v>1</v>
      </c>
      <c r="K31" s="8" t="s">
        <v>15</v>
      </c>
      <c r="L31" s="8">
        <v>362119.55</v>
      </c>
      <c r="M31" s="10">
        <v>51906</v>
      </c>
      <c r="N31" s="12">
        <v>45310</v>
      </c>
      <c r="O31" s="31" t="s">
        <v>18</v>
      </c>
    </row>
    <row r="32" spans="1:19" ht="24.75" customHeight="1" x14ac:dyDescent="0.15">
      <c r="A32" s="17">
        <v>30</v>
      </c>
      <c r="B32" s="8" t="s">
        <v>15</v>
      </c>
      <c r="C32" s="18" t="s">
        <v>80</v>
      </c>
      <c r="D32" s="8">
        <v>70</v>
      </c>
      <c r="E32" s="8" t="s">
        <v>15</v>
      </c>
      <c r="F32" s="9" t="s">
        <v>15</v>
      </c>
      <c r="G32" s="6">
        <v>22</v>
      </c>
      <c r="H32" s="6">
        <v>1</v>
      </c>
      <c r="I32" s="11">
        <f>G32/H32</f>
        <v>22</v>
      </c>
      <c r="J32" s="6">
        <v>1</v>
      </c>
      <c r="K32" s="8" t="s">
        <v>15</v>
      </c>
      <c r="L32" s="8">
        <v>87476.17</v>
      </c>
      <c r="M32" s="10">
        <v>18003</v>
      </c>
      <c r="N32" s="12">
        <v>44855</v>
      </c>
      <c r="O32" s="31" t="s">
        <v>11</v>
      </c>
    </row>
    <row r="33" spans="1:15" ht="24.75" customHeight="1" x14ac:dyDescent="0.15">
      <c r="A33" s="17">
        <v>31</v>
      </c>
      <c r="B33" s="17">
        <v>18</v>
      </c>
      <c r="C33" s="18" t="s">
        <v>43</v>
      </c>
      <c r="D33" s="19">
        <v>45</v>
      </c>
      <c r="E33" s="19">
        <v>476</v>
      </c>
      <c r="F33" s="20">
        <f t="shared" ref="F33:F38" si="2">(D33-E33)/E33</f>
        <v>-0.90546218487394958</v>
      </c>
      <c r="G33" s="21">
        <v>8</v>
      </c>
      <c r="H33" s="22">
        <v>1</v>
      </c>
      <c r="I33" s="22">
        <f>G33/H33</f>
        <v>8</v>
      </c>
      <c r="J33" s="17">
        <v>1</v>
      </c>
      <c r="K33" s="22">
        <v>7</v>
      </c>
      <c r="L33" s="19">
        <v>95032.18</v>
      </c>
      <c r="M33" s="21">
        <v>13051</v>
      </c>
      <c r="N33" s="23">
        <v>45401</v>
      </c>
      <c r="O33" s="30" t="s">
        <v>11</v>
      </c>
    </row>
    <row r="34" spans="1:15" ht="24.75" customHeight="1" x14ac:dyDescent="0.15">
      <c r="A34" s="17">
        <v>32</v>
      </c>
      <c r="B34" s="17">
        <v>26</v>
      </c>
      <c r="C34" s="25" t="s">
        <v>51</v>
      </c>
      <c r="D34" s="19">
        <v>44</v>
      </c>
      <c r="E34" s="19">
        <v>89</v>
      </c>
      <c r="F34" s="20">
        <f t="shared" si="2"/>
        <v>-0.5056179775280899</v>
      </c>
      <c r="G34" s="17">
        <v>8</v>
      </c>
      <c r="H34" s="22">
        <v>1</v>
      </c>
      <c r="I34" s="22">
        <f>G34/H34</f>
        <v>8</v>
      </c>
      <c r="J34" s="17">
        <v>1</v>
      </c>
      <c r="K34" s="22">
        <v>8</v>
      </c>
      <c r="L34" s="19">
        <v>76547.69</v>
      </c>
      <c r="M34" s="21">
        <v>11296</v>
      </c>
      <c r="N34" s="23">
        <v>45394</v>
      </c>
      <c r="O34" s="30" t="s">
        <v>63</v>
      </c>
    </row>
    <row r="35" spans="1:15" ht="24.95" customHeight="1" x14ac:dyDescent="0.15">
      <c r="A35" s="17">
        <v>33</v>
      </c>
      <c r="B35" s="17">
        <v>29</v>
      </c>
      <c r="C35" s="18" t="s">
        <v>54</v>
      </c>
      <c r="D35" s="19">
        <v>38</v>
      </c>
      <c r="E35" s="19">
        <v>53</v>
      </c>
      <c r="F35" s="20">
        <f t="shared" si="2"/>
        <v>-0.28301886792452829</v>
      </c>
      <c r="G35" s="21">
        <v>8</v>
      </c>
      <c r="H35" s="22">
        <v>1</v>
      </c>
      <c r="I35" s="22">
        <v>8</v>
      </c>
      <c r="J35" s="17">
        <v>1</v>
      </c>
      <c r="K35" s="20" t="s">
        <v>15</v>
      </c>
      <c r="L35" s="19">
        <v>20534.2</v>
      </c>
      <c r="M35" s="21">
        <v>2066</v>
      </c>
      <c r="N35" s="23">
        <v>45365</v>
      </c>
      <c r="O35" s="30" t="s">
        <v>25</v>
      </c>
    </row>
    <row r="36" spans="1:15" ht="24.95" customHeight="1" x14ac:dyDescent="0.15">
      <c r="A36" s="17">
        <v>34</v>
      </c>
      <c r="B36" s="17">
        <v>25</v>
      </c>
      <c r="C36" s="18" t="s">
        <v>50</v>
      </c>
      <c r="D36" s="19">
        <v>28</v>
      </c>
      <c r="E36" s="19">
        <v>134</v>
      </c>
      <c r="F36" s="20">
        <f t="shared" si="2"/>
        <v>-0.79104477611940294</v>
      </c>
      <c r="G36" s="21">
        <v>7</v>
      </c>
      <c r="H36" s="22">
        <v>2</v>
      </c>
      <c r="I36" s="22">
        <f>G36/H36</f>
        <v>3.5</v>
      </c>
      <c r="J36" s="17">
        <v>1</v>
      </c>
      <c r="K36" s="22">
        <v>6</v>
      </c>
      <c r="L36" s="19">
        <v>30502.03</v>
      </c>
      <c r="M36" s="21">
        <v>5923</v>
      </c>
      <c r="N36" s="23">
        <v>45408</v>
      </c>
      <c r="O36" s="30" t="s">
        <v>11</v>
      </c>
    </row>
    <row r="37" spans="1:15" ht="24.95" customHeight="1" x14ac:dyDescent="0.15">
      <c r="A37" s="17">
        <v>35</v>
      </c>
      <c r="B37" s="17">
        <v>11</v>
      </c>
      <c r="C37" s="18" t="s">
        <v>36</v>
      </c>
      <c r="D37" s="19">
        <v>23</v>
      </c>
      <c r="E37" s="19">
        <v>1338</v>
      </c>
      <c r="F37" s="20">
        <f t="shared" si="2"/>
        <v>-0.98281016442451419</v>
      </c>
      <c r="G37" s="21">
        <v>5</v>
      </c>
      <c r="H37" s="22" t="s">
        <v>15</v>
      </c>
      <c r="I37" s="22" t="s">
        <v>15</v>
      </c>
      <c r="J37" s="17">
        <v>1</v>
      </c>
      <c r="K37" s="22">
        <v>3</v>
      </c>
      <c r="L37" s="19">
        <v>9103</v>
      </c>
      <c r="M37" s="21">
        <v>1609</v>
      </c>
      <c r="N37" s="23">
        <v>45429</v>
      </c>
      <c r="O37" s="30" t="s">
        <v>13</v>
      </c>
    </row>
    <row r="38" spans="1:15" ht="24.95" customHeight="1" x14ac:dyDescent="0.15">
      <c r="A38" s="17">
        <v>36</v>
      </c>
      <c r="B38" s="17">
        <v>20</v>
      </c>
      <c r="C38" s="18" t="s">
        <v>45</v>
      </c>
      <c r="D38" s="19">
        <v>10</v>
      </c>
      <c r="E38" s="19">
        <v>437</v>
      </c>
      <c r="F38" s="20">
        <f t="shared" si="2"/>
        <v>-0.97711670480549195</v>
      </c>
      <c r="G38" s="21">
        <v>2</v>
      </c>
      <c r="H38" s="22" t="s">
        <v>15</v>
      </c>
      <c r="I38" s="22" t="s">
        <v>15</v>
      </c>
      <c r="J38" s="17">
        <v>1</v>
      </c>
      <c r="K38" s="22" t="s">
        <v>15</v>
      </c>
      <c r="L38" s="19">
        <v>24357</v>
      </c>
      <c r="M38" s="21">
        <v>4950</v>
      </c>
      <c r="N38" s="23">
        <v>45394</v>
      </c>
      <c r="O38" s="30" t="s">
        <v>13</v>
      </c>
    </row>
    <row r="39" spans="1:15" s="44" customFormat="1" ht="24.95" customHeight="1" x14ac:dyDescent="0.2">
      <c r="A39" s="46" t="s">
        <v>26</v>
      </c>
      <c r="B39" s="47"/>
      <c r="C39" s="48" t="s">
        <v>90</v>
      </c>
      <c r="D39" s="49">
        <f>SUBTOTAL(109,Table132[Pajamos 
(GBO)])</f>
        <v>243521.22000000003</v>
      </c>
      <c r="E39" s="49" t="s">
        <v>91</v>
      </c>
      <c r="F39" s="50">
        <f t="shared" ref="F39" si="3">(D39-E39)/E39</f>
        <v>6.5841000008753717E-2</v>
      </c>
      <c r="G39" s="52">
        <f>SUBTOTAL(109,Table132[Žiūrovų sk. 
(ADM)])</f>
        <v>41368</v>
      </c>
      <c r="H39" s="46"/>
      <c r="I39" s="46"/>
      <c r="J39" s="46"/>
      <c r="K39" s="46"/>
      <c r="L39" s="54"/>
      <c r="M39" s="46"/>
      <c r="N39" s="46"/>
      <c r="O39" s="46" t="s">
        <v>26</v>
      </c>
    </row>
    <row r="40" spans="1:15" hidden="1" x14ac:dyDescent="0.15">
      <c r="F40" s="3"/>
      <c r="L40" s="2"/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  <c r="L52" s="2"/>
    </row>
    <row r="53" spans="6:12" hidden="1" x14ac:dyDescent="0.15">
      <c r="F53" s="3"/>
    </row>
    <row r="54" spans="6:12" hidden="1" x14ac:dyDescent="0.15">
      <c r="F54" s="3"/>
    </row>
    <row r="55" spans="6:12" hidden="1" x14ac:dyDescent="0.15">
      <c r="F55" s="3"/>
    </row>
    <row r="56" spans="6:12" hidden="1" x14ac:dyDescent="0.15">
      <c r="F56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 codeName="Sheet2">
    <pageSetUpPr fitToPage="1"/>
  </sheetPr>
  <dimension ref="A1:XFC55"/>
  <sheetViews>
    <sheetView zoomScale="60" zoomScaleNormal="60" workbookViewId="0">
      <selection activeCell="C16" sqref="C16:O16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 t="s">
        <v>17</v>
      </c>
      <c r="C3" s="18" t="s">
        <v>27</v>
      </c>
      <c r="D3" s="19">
        <v>113022</v>
      </c>
      <c r="E3" s="19" t="s">
        <v>15</v>
      </c>
      <c r="F3" s="20" t="s">
        <v>15</v>
      </c>
      <c r="G3" s="21">
        <v>20319</v>
      </c>
      <c r="H3" s="17">
        <v>558</v>
      </c>
      <c r="I3" s="22">
        <f>G3/H3</f>
        <v>36.413978494623656</v>
      </c>
      <c r="J3" s="17">
        <v>20</v>
      </c>
      <c r="K3" s="22">
        <v>1</v>
      </c>
      <c r="L3" s="19">
        <v>125351</v>
      </c>
      <c r="M3" s="21">
        <v>22586</v>
      </c>
      <c r="N3" s="23">
        <v>45436</v>
      </c>
      <c r="O3" s="30" t="s">
        <v>61</v>
      </c>
    </row>
    <row r="4" spans="1:18" s="24" customFormat="1" ht="24.95" customHeight="1" x14ac:dyDescent="0.2">
      <c r="A4" s="17">
        <v>2</v>
      </c>
      <c r="B4" s="17" t="s">
        <v>17</v>
      </c>
      <c r="C4" s="18" t="s">
        <v>28</v>
      </c>
      <c r="D4" s="19">
        <v>39523</v>
      </c>
      <c r="E4" s="19" t="s">
        <v>15</v>
      </c>
      <c r="F4" s="20" t="s">
        <v>15</v>
      </c>
      <c r="G4" s="21">
        <v>5341</v>
      </c>
      <c r="H4" s="22">
        <v>370</v>
      </c>
      <c r="I4" s="22">
        <f t="shared" ref="I4:I37" si="0">G4/H4</f>
        <v>14.435135135135136</v>
      </c>
      <c r="J4" s="17">
        <v>20</v>
      </c>
      <c r="K4" s="22">
        <v>1</v>
      </c>
      <c r="L4" s="19">
        <v>44249</v>
      </c>
      <c r="M4" s="21">
        <v>5941</v>
      </c>
      <c r="N4" s="23">
        <v>45436</v>
      </c>
      <c r="O4" s="30" t="s">
        <v>12</v>
      </c>
    </row>
    <row r="5" spans="1:18" s="24" customFormat="1" ht="24.95" customHeight="1" x14ac:dyDescent="0.2">
      <c r="A5" s="17">
        <v>3</v>
      </c>
      <c r="B5" s="17">
        <v>1</v>
      </c>
      <c r="C5" s="25" t="s">
        <v>113</v>
      </c>
      <c r="D5" s="28">
        <v>12444</v>
      </c>
      <c r="E5" s="19">
        <v>36097</v>
      </c>
      <c r="F5" s="20">
        <f>(D5-E5)/E5</f>
        <v>-0.65526221015596864</v>
      </c>
      <c r="G5" s="29">
        <v>2442</v>
      </c>
      <c r="H5" s="21">
        <v>221</v>
      </c>
      <c r="I5" s="22">
        <f t="shared" si="0"/>
        <v>11.049773755656108</v>
      </c>
      <c r="J5" s="21">
        <v>20</v>
      </c>
      <c r="K5" s="22">
        <v>2</v>
      </c>
      <c r="L5" s="29">
        <v>57267</v>
      </c>
      <c r="M5" s="29">
        <v>10902</v>
      </c>
      <c r="N5" s="23">
        <v>45429</v>
      </c>
      <c r="O5" s="30" t="s">
        <v>62</v>
      </c>
      <c r="R5" s="17"/>
    </row>
    <row r="6" spans="1:18" s="24" customFormat="1" ht="24.95" customHeight="1" x14ac:dyDescent="0.2">
      <c r="A6" s="17">
        <v>4</v>
      </c>
      <c r="B6" s="17" t="s">
        <v>17</v>
      </c>
      <c r="C6" s="18" t="s">
        <v>29</v>
      </c>
      <c r="D6" s="19">
        <v>12063</v>
      </c>
      <c r="E6" s="19" t="s">
        <v>15</v>
      </c>
      <c r="F6" s="19" t="s">
        <v>15</v>
      </c>
      <c r="G6" s="21">
        <v>1797</v>
      </c>
      <c r="H6" s="22">
        <v>150</v>
      </c>
      <c r="I6" s="22">
        <f t="shared" si="0"/>
        <v>11.98</v>
      </c>
      <c r="J6" s="17">
        <v>14</v>
      </c>
      <c r="K6" s="22">
        <v>1</v>
      </c>
      <c r="L6" s="19">
        <v>12377</v>
      </c>
      <c r="M6" s="21">
        <v>1863</v>
      </c>
      <c r="N6" s="23">
        <v>45436</v>
      </c>
      <c r="O6" s="30" t="s">
        <v>11</v>
      </c>
      <c r="R6" s="17"/>
    </row>
    <row r="7" spans="1:18" s="24" customFormat="1" ht="24.95" customHeight="1" x14ac:dyDescent="0.2">
      <c r="A7" s="17">
        <v>5</v>
      </c>
      <c r="B7" s="17">
        <v>2</v>
      </c>
      <c r="C7" s="13" t="s">
        <v>30</v>
      </c>
      <c r="D7" s="32">
        <v>11425</v>
      </c>
      <c r="E7" s="19">
        <v>27295</v>
      </c>
      <c r="F7" s="20">
        <f t="shared" ref="F7:F36" si="1">(D7-E7)/E7</f>
        <v>-0.58142516944495326</v>
      </c>
      <c r="G7" s="33">
        <v>1772</v>
      </c>
      <c r="H7" s="10">
        <v>147</v>
      </c>
      <c r="I7" s="22">
        <f t="shared" si="0"/>
        <v>12.054421768707483</v>
      </c>
      <c r="J7" s="10">
        <v>11</v>
      </c>
      <c r="K7" s="22">
        <v>3</v>
      </c>
      <c r="L7" s="33">
        <v>88207</v>
      </c>
      <c r="M7" s="33">
        <v>12398</v>
      </c>
      <c r="N7" s="12">
        <v>45422</v>
      </c>
      <c r="O7" s="34" t="s">
        <v>18</v>
      </c>
      <c r="R7" s="17"/>
    </row>
    <row r="8" spans="1:18" s="24" customFormat="1" ht="24.95" customHeight="1" x14ac:dyDescent="0.2">
      <c r="A8" s="17">
        <v>6</v>
      </c>
      <c r="B8" s="17">
        <v>3</v>
      </c>
      <c r="C8" s="18" t="s">
        <v>31</v>
      </c>
      <c r="D8" s="19">
        <v>9466</v>
      </c>
      <c r="E8" s="19">
        <v>23621</v>
      </c>
      <c r="F8" s="20">
        <f t="shared" si="1"/>
        <v>-0.59925490030058004</v>
      </c>
      <c r="G8" s="21">
        <v>1445</v>
      </c>
      <c r="H8" s="22">
        <v>96</v>
      </c>
      <c r="I8" s="22">
        <f t="shared" si="0"/>
        <v>15.052083333333334</v>
      </c>
      <c r="J8" s="17">
        <v>10</v>
      </c>
      <c r="K8" s="22">
        <v>3</v>
      </c>
      <c r="L8" s="19">
        <v>66747</v>
      </c>
      <c r="M8" s="21">
        <v>9865</v>
      </c>
      <c r="N8" s="23">
        <v>45422</v>
      </c>
      <c r="O8" s="30" t="s">
        <v>61</v>
      </c>
      <c r="R8" s="17"/>
    </row>
    <row r="9" spans="1:18" s="24" customFormat="1" ht="24.95" customHeight="1" x14ac:dyDescent="0.2">
      <c r="A9" s="17">
        <v>7</v>
      </c>
      <c r="B9" s="17">
        <v>6</v>
      </c>
      <c r="C9" s="18" t="s">
        <v>32</v>
      </c>
      <c r="D9" s="19">
        <v>6889</v>
      </c>
      <c r="E9" s="19">
        <v>11082</v>
      </c>
      <c r="F9" s="20">
        <f t="shared" si="1"/>
        <v>-0.37836130662335321</v>
      </c>
      <c r="G9" s="21">
        <v>1100</v>
      </c>
      <c r="H9" s="22">
        <v>77</v>
      </c>
      <c r="I9" s="22">
        <f t="shared" si="0"/>
        <v>14.285714285714286</v>
      </c>
      <c r="J9" s="17">
        <v>8</v>
      </c>
      <c r="K9" s="22">
        <v>5</v>
      </c>
      <c r="L9" s="19">
        <v>98667</v>
      </c>
      <c r="M9" s="21">
        <v>14091</v>
      </c>
      <c r="N9" s="23">
        <v>45408</v>
      </c>
      <c r="O9" s="30" t="s">
        <v>63</v>
      </c>
      <c r="R9" s="17"/>
    </row>
    <row r="10" spans="1:18" s="24" customFormat="1" ht="24.95" customHeight="1" x14ac:dyDescent="0.2">
      <c r="A10" s="17">
        <v>8</v>
      </c>
      <c r="B10" s="17">
        <v>4</v>
      </c>
      <c r="C10" s="18" t="s">
        <v>33</v>
      </c>
      <c r="D10" s="19">
        <v>6436</v>
      </c>
      <c r="E10" s="19">
        <v>13791</v>
      </c>
      <c r="F10" s="20">
        <f t="shared" si="1"/>
        <v>-0.53331883112174605</v>
      </c>
      <c r="G10" s="21">
        <v>1048</v>
      </c>
      <c r="H10" s="22">
        <v>90</v>
      </c>
      <c r="I10" s="22">
        <f t="shared" si="0"/>
        <v>11.644444444444444</v>
      </c>
      <c r="J10" s="17">
        <v>10</v>
      </c>
      <c r="K10" s="22">
        <v>4</v>
      </c>
      <c r="L10" s="19">
        <v>81526</v>
      </c>
      <c r="M10" s="21">
        <v>11989</v>
      </c>
      <c r="N10" s="23">
        <v>45415</v>
      </c>
      <c r="O10" s="30" t="s">
        <v>12</v>
      </c>
      <c r="R10" s="17"/>
    </row>
    <row r="11" spans="1:18" s="24" customFormat="1" ht="24.95" customHeight="1" x14ac:dyDescent="0.2">
      <c r="A11" s="17">
        <v>9</v>
      </c>
      <c r="B11" s="17" t="s">
        <v>23</v>
      </c>
      <c r="C11" s="18" t="s">
        <v>34</v>
      </c>
      <c r="D11" s="19">
        <v>3972</v>
      </c>
      <c r="E11" s="19" t="s">
        <v>15</v>
      </c>
      <c r="F11" s="19" t="s">
        <v>15</v>
      </c>
      <c r="G11" s="21">
        <v>479</v>
      </c>
      <c r="H11" s="17">
        <v>2</v>
      </c>
      <c r="I11" s="22">
        <f t="shared" si="0"/>
        <v>239.5</v>
      </c>
      <c r="J11" s="17">
        <v>1</v>
      </c>
      <c r="K11" s="22">
        <v>0</v>
      </c>
      <c r="L11" s="19">
        <v>3972</v>
      </c>
      <c r="M11" s="21">
        <v>479</v>
      </c>
      <c r="N11" s="23" t="s">
        <v>24</v>
      </c>
      <c r="O11" s="30" t="s">
        <v>14</v>
      </c>
      <c r="R11" s="17"/>
    </row>
    <row r="12" spans="1:18" s="24" customFormat="1" ht="24.75" customHeight="1" x14ac:dyDescent="0.2">
      <c r="A12" s="17">
        <v>10</v>
      </c>
      <c r="B12" s="17">
        <v>7</v>
      </c>
      <c r="C12" s="18" t="s">
        <v>35</v>
      </c>
      <c r="D12" s="19">
        <v>3255</v>
      </c>
      <c r="E12" s="19">
        <v>9885</v>
      </c>
      <c r="F12" s="20">
        <f t="shared" si="1"/>
        <v>-0.67071320182094085</v>
      </c>
      <c r="G12" s="21">
        <v>597</v>
      </c>
      <c r="H12" s="22">
        <v>130</v>
      </c>
      <c r="I12" s="22">
        <f t="shared" si="0"/>
        <v>4.592307692307692</v>
      </c>
      <c r="J12" s="17">
        <v>9</v>
      </c>
      <c r="K12" s="22">
        <v>12</v>
      </c>
      <c r="L12" s="19">
        <v>860334</v>
      </c>
      <c r="M12" s="21">
        <v>148973</v>
      </c>
      <c r="N12" s="23">
        <v>45359</v>
      </c>
      <c r="O12" s="30" t="s">
        <v>63</v>
      </c>
      <c r="R12" s="17"/>
    </row>
    <row r="13" spans="1:18" s="24" customFormat="1" ht="24.95" customHeight="1" x14ac:dyDescent="0.2">
      <c r="A13" s="17">
        <v>11</v>
      </c>
      <c r="B13" s="17">
        <v>8</v>
      </c>
      <c r="C13" s="18" t="s">
        <v>36</v>
      </c>
      <c r="D13" s="19">
        <v>1338</v>
      </c>
      <c r="E13" s="19">
        <v>7742</v>
      </c>
      <c r="F13" s="20">
        <f t="shared" si="1"/>
        <v>-0.82717644019633174</v>
      </c>
      <c r="G13" s="21">
        <v>240</v>
      </c>
      <c r="H13" s="22" t="s">
        <v>15</v>
      </c>
      <c r="I13" s="22" t="s">
        <v>15</v>
      </c>
      <c r="J13" s="17">
        <v>6</v>
      </c>
      <c r="K13" s="22">
        <v>2</v>
      </c>
      <c r="L13" s="19">
        <v>9080</v>
      </c>
      <c r="M13" s="21">
        <v>1604</v>
      </c>
      <c r="N13" s="23">
        <v>45429</v>
      </c>
      <c r="O13" s="30" t="s">
        <v>13</v>
      </c>
      <c r="R13" s="17"/>
    </row>
    <row r="14" spans="1:18" s="24" customFormat="1" ht="24.95" customHeight="1" x14ac:dyDescent="0.2">
      <c r="A14" s="17">
        <v>12</v>
      </c>
      <c r="B14" s="17">
        <v>9</v>
      </c>
      <c r="C14" s="18" t="s">
        <v>37</v>
      </c>
      <c r="D14" s="19">
        <v>1234</v>
      </c>
      <c r="E14" s="19">
        <v>5706</v>
      </c>
      <c r="F14" s="20">
        <f t="shared" si="1"/>
        <v>-0.78373641780581849</v>
      </c>
      <c r="G14" s="21">
        <v>263</v>
      </c>
      <c r="H14" s="22">
        <v>38</v>
      </c>
      <c r="I14" s="22">
        <f t="shared" si="0"/>
        <v>6.9210526315789478</v>
      </c>
      <c r="J14" s="17">
        <v>7</v>
      </c>
      <c r="K14" s="38">
        <v>6</v>
      </c>
      <c r="L14" s="19">
        <v>96205</v>
      </c>
      <c r="M14" s="21">
        <v>18294</v>
      </c>
      <c r="N14" s="23">
        <v>45401</v>
      </c>
      <c r="O14" s="30" t="s">
        <v>14</v>
      </c>
      <c r="R14" s="17"/>
    </row>
    <row r="15" spans="1:18" s="24" customFormat="1" ht="24.95" customHeight="1" x14ac:dyDescent="0.2">
      <c r="A15" s="17">
        <v>13</v>
      </c>
      <c r="B15" s="17" t="s">
        <v>23</v>
      </c>
      <c r="C15" s="18" t="s">
        <v>38</v>
      </c>
      <c r="D15" s="28">
        <v>1058</v>
      </c>
      <c r="E15" s="19" t="s">
        <v>15</v>
      </c>
      <c r="F15" s="19" t="s">
        <v>15</v>
      </c>
      <c r="G15" s="29">
        <v>159</v>
      </c>
      <c r="H15" s="21">
        <v>3</v>
      </c>
      <c r="I15" s="22">
        <f t="shared" si="0"/>
        <v>53</v>
      </c>
      <c r="J15" s="21">
        <v>3</v>
      </c>
      <c r="K15" s="22">
        <v>0</v>
      </c>
      <c r="L15" s="29">
        <v>1058</v>
      </c>
      <c r="M15" s="29">
        <v>159</v>
      </c>
      <c r="N15" s="23" t="s">
        <v>24</v>
      </c>
      <c r="O15" s="30" t="s">
        <v>64</v>
      </c>
      <c r="R15" s="17"/>
    </row>
    <row r="16" spans="1:18" s="24" customFormat="1" ht="24.95" customHeight="1" x14ac:dyDescent="0.2">
      <c r="A16" s="17">
        <v>14</v>
      </c>
      <c r="B16" s="17">
        <v>23</v>
      </c>
      <c r="C16" s="7" t="s">
        <v>39</v>
      </c>
      <c r="D16" s="8">
        <v>949</v>
      </c>
      <c r="E16" s="19">
        <v>324</v>
      </c>
      <c r="F16" s="20">
        <f t="shared" si="1"/>
        <v>1.9290123456790123</v>
      </c>
      <c r="G16" s="10">
        <v>223</v>
      </c>
      <c r="H16" s="11">
        <v>2</v>
      </c>
      <c r="I16" s="22">
        <f t="shared" si="0"/>
        <v>111.5</v>
      </c>
      <c r="J16" s="6">
        <v>1</v>
      </c>
      <c r="K16" s="38">
        <v>9</v>
      </c>
      <c r="L16" s="8">
        <v>6437</v>
      </c>
      <c r="M16" s="10">
        <v>1489</v>
      </c>
      <c r="N16" s="12">
        <v>45380</v>
      </c>
      <c r="O16" s="31" t="s">
        <v>14</v>
      </c>
      <c r="R16" s="17"/>
    </row>
    <row r="17" spans="1:19" s="24" customFormat="1" ht="24.95" customHeight="1" x14ac:dyDescent="0.2">
      <c r="A17" s="17">
        <v>15</v>
      </c>
      <c r="B17" s="17">
        <v>11</v>
      </c>
      <c r="C17" s="18" t="s">
        <v>40</v>
      </c>
      <c r="D17" s="19">
        <v>790</v>
      </c>
      <c r="E17" s="19">
        <v>3207</v>
      </c>
      <c r="F17" s="20">
        <f t="shared" si="1"/>
        <v>-0.75366386030558152</v>
      </c>
      <c r="G17" s="21">
        <v>128</v>
      </c>
      <c r="H17" s="22">
        <v>33</v>
      </c>
      <c r="I17" s="22">
        <f t="shared" si="0"/>
        <v>3.8787878787878789</v>
      </c>
      <c r="J17" s="17">
        <v>8</v>
      </c>
      <c r="K17" s="39">
        <v>2</v>
      </c>
      <c r="L17" s="19">
        <v>4076</v>
      </c>
      <c r="M17" s="21">
        <v>718</v>
      </c>
      <c r="N17" s="23">
        <v>45429</v>
      </c>
      <c r="O17" s="30" t="s">
        <v>25</v>
      </c>
      <c r="R17" s="17"/>
    </row>
    <row r="18" spans="1:19" s="24" customFormat="1" ht="24.95" customHeight="1" x14ac:dyDescent="0.2">
      <c r="A18" s="17">
        <v>16</v>
      </c>
      <c r="B18" s="17" t="s">
        <v>23</v>
      </c>
      <c r="C18" s="13" t="s">
        <v>41</v>
      </c>
      <c r="D18" s="32">
        <v>742</v>
      </c>
      <c r="E18" s="19" t="s">
        <v>15</v>
      </c>
      <c r="F18" s="19" t="s">
        <v>15</v>
      </c>
      <c r="G18" s="33">
        <v>102</v>
      </c>
      <c r="H18" s="10">
        <v>4</v>
      </c>
      <c r="I18" s="22">
        <f t="shared" si="0"/>
        <v>25.5</v>
      </c>
      <c r="J18" s="10">
        <v>4</v>
      </c>
      <c r="K18" s="22">
        <v>0</v>
      </c>
      <c r="L18" s="33">
        <v>742</v>
      </c>
      <c r="M18" s="33">
        <v>102</v>
      </c>
      <c r="N18" s="12" t="s">
        <v>24</v>
      </c>
      <c r="O18" s="34" t="s">
        <v>19</v>
      </c>
      <c r="R18" s="17"/>
    </row>
    <row r="19" spans="1:19" s="24" customFormat="1" ht="24.95" customHeight="1" x14ac:dyDescent="0.2">
      <c r="A19" s="17">
        <v>17</v>
      </c>
      <c r="B19" s="17">
        <v>12</v>
      </c>
      <c r="C19" s="18" t="s">
        <v>42</v>
      </c>
      <c r="D19" s="19">
        <v>657</v>
      </c>
      <c r="E19" s="19">
        <v>2332</v>
      </c>
      <c r="F19" s="20">
        <f t="shared" si="1"/>
        <v>-0.71826758147512859</v>
      </c>
      <c r="G19" s="21">
        <v>102</v>
      </c>
      <c r="H19" s="22" t="s">
        <v>15</v>
      </c>
      <c r="I19" s="22" t="s">
        <v>15</v>
      </c>
      <c r="J19" s="17">
        <v>15</v>
      </c>
      <c r="K19" s="22">
        <v>6</v>
      </c>
      <c r="L19" s="19">
        <v>78801</v>
      </c>
      <c r="M19" s="21">
        <v>13245</v>
      </c>
      <c r="N19" s="23">
        <v>45394</v>
      </c>
      <c r="O19" s="30" t="s">
        <v>65</v>
      </c>
      <c r="R19" s="17"/>
    </row>
    <row r="20" spans="1:19" s="24" customFormat="1" ht="24.95" customHeight="1" x14ac:dyDescent="0.2">
      <c r="A20" s="17">
        <v>18</v>
      </c>
      <c r="B20" s="17">
        <v>13</v>
      </c>
      <c r="C20" s="18" t="s">
        <v>43</v>
      </c>
      <c r="D20" s="19">
        <v>476</v>
      </c>
      <c r="E20" s="19">
        <v>1651</v>
      </c>
      <c r="F20" s="20">
        <f t="shared" si="1"/>
        <v>-0.71168988491823137</v>
      </c>
      <c r="G20" s="21">
        <v>74</v>
      </c>
      <c r="H20" s="22">
        <v>9</v>
      </c>
      <c r="I20" s="22">
        <f t="shared" si="0"/>
        <v>8.2222222222222214</v>
      </c>
      <c r="J20" s="17">
        <v>2</v>
      </c>
      <c r="K20" s="22">
        <v>6</v>
      </c>
      <c r="L20" s="19">
        <v>94987</v>
      </c>
      <c r="M20" s="21">
        <v>13043</v>
      </c>
      <c r="N20" s="23">
        <v>45401</v>
      </c>
      <c r="O20" s="30" t="s">
        <v>11</v>
      </c>
      <c r="R20" s="17"/>
    </row>
    <row r="21" spans="1:19" s="24" customFormat="1" ht="24.95" customHeight="1" x14ac:dyDescent="0.2">
      <c r="A21" s="17">
        <v>19</v>
      </c>
      <c r="B21" s="17">
        <v>19</v>
      </c>
      <c r="C21" s="25" t="s">
        <v>44</v>
      </c>
      <c r="D21" s="19">
        <v>446</v>
      </c>
      <c r="E21" s="19">
        <v>451</v>
      </c>
      <c r="F21" s="20">
        <f t="shared" si="1"/>
        <v>-1.1086474501108648E-2</v>
      </c>
      <c r="G21" s="17">
        <v>72</v>
      </c>
      <c r="H21" s="22">
        <v>10</v>
      </c>
      <c r="I21" s="22">
        <f t="shared" si="0"/>
        <v>7.2</v>
      </c>
      <c r="J21" s="17">
        <v>5</v>
      </c>
      <c r="K21" s="39">
        <v>10</v>
      </c>
      <c r="L21" s="19">
        <v>57158</v>
      </c>
      <c r="M21" s="21">
        <v>8989</v>
      </c>
      <c r="N21" s="23">
        <v>45379</v>
      </c>
      <c r="O21" s="35" t="s">
        <v>25</v>
      </c>
      <c r="R21" s="17"/>
    </row>
    <row r="22" spans="1:19" s="24" customFormat="1" ht="24.95" customHeight="1" x14ac:dyDescent="0.2">
      <c r="A22" s="17">
        <v>20</v>
      </c>
      <c r="B22" s="17">
        <v>18</v>
      </c>
      <c r="C22" s="18" t="s">
        <v>45</v>
      </c>
      <c r="D22" s="19">
        <v>437</v>
      </c>
      <c r="E22" s="19">
        <v>514</v>
      </c>
      <c r="F22" s="20">
        <f t="shared" si="1"/>
        <v>-0.14980544747081712</v>
      </c>
      <c r="G22" s="21">
        <v>133</v>
      </c>
      <c r="H22" s="22" t="s">
        <v>15</v>
      </c>
      <c r="I22" s="22" t="s">
        <v>15</v>
      </c>
      <c r="J22" s="17">
        <v>3</v>
      </c>
      <c r="K22" s="20" t="s">
        <v>15</v>
      </c>
      <c r="L22" s="19">
        <v>24347</v>
      </c>
      <c r="M22" s="21">
        <v>4948</v>
      </c>
      <c r="N22" s="23">
        <v>45394</v>
      </c>
      <c r="O22" s="30" t="s">
        <v>13</v>
      </c>
      <c r="R22" s="17"/>
    </row>
    <row r="23" spans="1:19" s="24" customFormat="1" ht="24.95" customHeight="1" x14ac:dyDescent="0.2">
      <c r="A23" s="17">
        <v>21</v>
      </c>
      <c r="B23" s="17">
        <v>21</v>
      </c>
      <c r="C23" s="13" t="s">
        <v>46</v>
      </c>
      <c r="D23" s="8">
        <v>378</v>
      </c>
      <c r="E23" s="19">
        <v>371</v>
      </c>
      <c r="F23" s="20">
        <f t="shared" si="1"/>
        <v>1.8867924528301886E-2</v>
      </c>
      <c r="G23" s="6">
        <v>63</v>
      </c>
      <c r="H23" s="6">
        <v>8</v>
      </c>
      <c r="I23" s="22">
        <f t="shared" si="0"/>
        <v>7.875</v>
      </c>
      <c r="J23" s="6">
        <v>3</v>
      </c>
      <c r="K23" s="39">
        <v>10</v>
      </c>
      <c r="L23" s="8">
        <v>65213</v>
      </c>
      <c r="M23" s="10">
        <v>10004</v>
      </c>
      <c r="N23" s="12">
        <v>45379</v>
      </c>
      <c r="O23" s="34" t="s">
        <v>25</v>
      </c>
      <c r="R23" s="17"/>
    </row>
    <row r="24" spans="1:19" s="24" customFormat="1" ht="24.75" customHeight="1" x14ac:dyDescent="0.2">
      <c r="A24" s="17">
        <v>22</v>
      </c>
      <c r="B24" s="17" t="s">
        <v>15</v>
      </c>
      <c r="C24" s="13" t="s">
        <v>47</v>
      </c>
      <c r="D24" s="8">
        <v>364</v>
      </c>
      <c r="E24" s="19" t="s">
        <v>15</v>
      </c>
      <c r="F24" s="19" t="s">
        <v>15</v>
      </c>
      <c r="G24" s="6">
        <v>91</v>
      </c>
      <c r="H24" s="6">
        <v>1</v>
      </c>
      <c r="I24" s="22">
        <f t="shared" si="0"/>
        <v>91</v>
      </c>
      <c r="J24" s="6">
        <v>1</v>
      </c>
      <c r="K24" s="22">
        <v>12</v>
      </c>
      <c r="L24" s="8">
        <v>23091</v>
      </c>
      <c r="M24" s="10">
        <v>3704</v>
      </c>
      <c r="N24" s="12">
        <v>45359</v>
      </c>
      <c r="O24" s="6" t="s">
        <v>66</v>
      </c>
      <c r="R24" s="17"/>
    </row>
    <row r="25" spans="1:19" s="27" customFormat="1" ht="24.75" customHeight="1" x14ac:dyDescent="0.15">
      <c r="A25" s="17">
        <v>23</v>
      </c>
      <c r="B25" s="17">
        <v>27</v>
      </c>
      <c r="C25" s="7" t="s">
        <v>48</v>
      </c>
      <c r="D25" s="8">
        <v>320</v>
      </c>
      <c r="E25" s="19">
        <v>246</v>
      </c>
      <c r="F25" s="20">
        <f t="shared" si="1"/>
        <v>0.30081300813008133</v>
      </c>
      <c r="G25" s="10">
        <v>105</v>
      </c>
      <c r="H25" s="11">
        <v>29</v>
      </c>
      <c r="I25" s="22">
        <f t="shared" si="0"/>
        <v>3.6206896551724137</v>
      </c>
      <c r="J25" s="6">
        <v>5</v>
      </c>
      <c r="K25" s="20" t="s">
        <v>15</v>
      </c>
      <c r="L25" s="8">
        <v>191226</v>
      </c>
      <c r="M25" s="10">
        <v>47745</v>
      </c>
      <c r="N25" s="12">
        <v>44659</v>
      </c>
      <c r="O25" s="31" t="s">
        <v>11</v>
      </c>
      <c r="R25" s="17"/>
      <c r="S25" s="24"/>
    </row>
    <row r="26" spans="1:19" s="27" customFormat="1" ht="24.95" customHeight="1" x14ac:dyDescent="0.15">
      <c r="A26" s="17">
        <v>24</v>
      </c>
      <c r="B26" s="17">
        <v>36</v>
      </c>
      <c r="C26" s="13" t="s">
        <v>49</v>
      </c>
      <c r="D26" s="8">
        <v>183</v>
      </c>
      <c r="E26" s="19">
        <v>46</v>
      </c>
      <c r="F26" s="20">
        <f t="shared" si="1"/>
        <v>2.9782608695652173</v>
      </c>
      <c r="G26" s="6">
        <v>33</v>
      </c>
      <c r="H26" s="6">
        <v>2</v>
      </c>
      <c r="I26" s="22">
        <f t="shared" si="0"/>
        <v>16.5</v>
      </c>
      <c r="J26" s="6">
        <v>1</v>
      </c>
      <c r="K26" s="40">
        <v>10</v>
      </c>
      <c r="L26" s="8">
        <v>37674</v>
      </c>
      <c r="M26" s="10">
        <v>3964</v>
      </c>
      <c r="N26" s="12">
        <v>45379</v>
      </c>
      <c r="O26" s="34" t="s">
        <v>25</v>
      </c>
      <c r="R26" s="17"/>
      <c r="S26" s="24"/>
    </row>
    <row r="27" spans="1:19" s="27" customFormat="1" ht="24.75" customHeight="1" x14ac:dyDescent="0.15">
      <c r="A27" s="17">
        <v>25</v>
      </c>
      <c r="B27" s="17">
        <v>14</v>
      </c>
      <c r="C27" s="18" t="s">
        <v>50</v>
      </c>
      <c r="D27" s="19">
        <v>134</v>
      </c>
      <c r="E27" s="19">
        <v>1251</v>
      </c>
      <c r="F27" s="20">
        <f t="shared" si="1"/>
        <v>-0.89288569144684249</v>
      </c>
      <c r="G27" s="21">
        <v>22</v>
      </c>
      <c r="H27" s="22">
        <v>8</v>
      </c>
      <c r="I27" s="22">
        <f t="shared" si="0"/>
        <v>2.75</v>
      </c>
      <c r="J27" s="17">
        <v>2</v>
      </c>
      <c r="K27" s="22">
        <v>5</v>
      </c>
      <c r="L27" s="19">
        <v>30494</v>
      </c>
      <c r="M27" s="21">
        <v>5916</v>
      </c>
      <c r="N27" s="23">
        <v>45408</v>
      </c>
      <c r="O27" s="30" t="s">
        <v>11</v>
      </c>
      <c r="R27" s="17"/>
      <c r="S27" s="24"/>
    </row>
    <row r="28" spans="1:19" s="27" customFormat="1" ht="24.75" customHeight="1" x14ac:dyDescent="0.15">
      <c r="A28" s="17">
        <v>26</v>
      </c>
      <c r="B28" s="17">
        <v>20</v>
      </c>
      <c r="C28" s="25" t="s">
        <v>51</v>
      </c>
      <c r="D28" s="19">
        <v>89</v>
      </c>
      <c r="E28" s="19">
        <v>450</v>
      </c>
      <c r="F28" s="20">
        <f t="shared" si="1"/>
        <v>-0.80222222222222217</v>
      </c>
      <c r="G28" s="17">
        <v>17</v>
      </c>
      <c r="H28" s="22">
        <v>3</v>
      </c>
      <c r="I28" s="22">
        <f t="shared" si="0"/>
        <v>5.666666666666667</v>
      </c>
      <c r="J28" s="17">
        <v>2</v>
      </c>
      <c r="K28" s="22">
        <v>7</v>
      </c>
      <c r="L28" s="19">
        <v>76504</v>
      </c>
      <c r="M28" s="21">
        <v>11288</v>
      </c>
      <c r="N28" s="23">
        <v>45394</v>
      </c>
      <c r="O28" s="30" t="s">
        <v>63</v>
      </c>
    </row>
    <row r="29" spans="1:19" ht="24.75" customHeight="1" x14ac:dyDescent="0.15">
      <c r="A29" s="17">
        <v>27</v>
      </c>
      <c r="B29" s="17">
        <v>39</v>
      </c>
      <c r="C29" s="13" t="s">
        <v>52</v>
      </c>
      <c r="D29" s="32">
        <v>77</v>
      </c>
      <c r="E29" s="19">
        <v>39</v>
      </c>
      <c r="F29" s="20">
        <f t="shared" si="1"/>
        <v>0.97435897435897434</v>
      </c>
      <c r="G29" s="33">
        <v>17</v>
      </c>
      <c r="H29" s="10">
        <v>2</v>
      </c>
      <c r="I29" s="22">
        <f t="shared" si="0"/>
        <v>8.5</v>
      </c>
      <c r="J29" s="10">
        <v>2</v>
      </c>
      <c r="K29" s="19" t="s">
        <v>15</v>
      </c>
      <c r="L29" s="33">
        <v>1058</v>
      </c>
      <c r="M29" s="33">
        <v>223</v>
      </c>
      <c r="N29" s="12">
        <v>45408</v>
      </c>
      <c r="O29" s="30" t="s">
        <v>18</v>
      </c>
    </row>
    <row r="30" spans="1:19" ht="24.75" customHeight="1" x14ac:dyDescent="0.15">
      <c r="A30" s="17">
        <v>28</v>
      </c>
      <c r="B30" s="17">
        <v>31</v>
      </c>
      <c r="C30" s="13" t="s">
        <v>53</v>
      </c>
      <c r="D30" s="8">
        <v>57</v>
      </c>
      <c r="E30" s="19">
        <v>89</v>
      </c>
      <c r="F30" s="20">
        <f t="shared" si="1"/>
        <v>-0.3595505617977528</v>
      </c>
      <c r="G30" s="6">
        <v>14</v>
      </c>
      <c r="H30" s="6">
        <v>1</v>
      </c>
      <c r="I30" s="22">
        <f t="shared" si="0"/>
        <v>14</v>
      </c>
      <c r="J30" s="6">
        <v>1</v>
      </c>
      <c r="K30" s="22" t="s">
        <v>15</v>
      </c>
      <c r="L30" s="8">
        <v>712</v>
      </c>
      <c r="M30" s="10">
        <v>140</v>
      </c>
      <c r="N30" s="12">
        <v>45401</v>
      </c>
      <c r="O30" s="34" t="s">
        <v>63</v>
      </c>
    </row>
    <row r="31" spans="1:19" ht="24.75" customHeight="1" x14ac:dyDescent="0.15">
      <c r="A31" s="17">
        <v>29</v>
      </c>
      <c r="B31" s="17" t="s">
        <v>15</v>
      </c>
      <c r="C31" s="18" t="s">
        <v>54</v>
      </c>
      <c r="D31" s="19">
        <v>53</v>
      </c>
      <c r="E31" s="19" t="s">
        <v>15</v>
      </c>
      <c r="F31" s="19" t="s">
        <v>15</v>
      </c>
      <c r="G31" s="21">
        <v>10</v>
      </c>
      <c r="H31" s="22">
        <v>1</v>
      </c>
      <c r="I31" s="22">
        <f t="shared" si="0"/>
        <v>10</v>
      </c>
      <c r="J31" s="17">
        <v>1</v>
      </c>
      <c r="K31" s="20" t="s">
        <v>15</v>
      </c>
      <c r="L31" s="19">
        <v>20496</v>
      </c>
      <c r="M31" s="21">
        <v>2058</v>
      </c>
      <c r="N31" s="23">
        <v>45379</v>
      </c>
      <c r="O31" s="30" t="s">
        <v>25</v>
      </c>
    </row>
    <row r="32" spans="1:19" ht="24.75" customHeight="1" x14ac:dyDescent="0.15">
      <c r="A32" s="17">
        <v>30</v>
      </c>
      <c r="B32" s="17" t="s">
        <v>15</v>
      </c>
      <c r="C32" s="18" t="s">
        <v>55</v>
      </c>
      <c r="D32" s="19">
        <v>48</v>
      </c>
      <c r="E32" s="19" t="s">
        <v>15</v>
      </c>
      <c r="F32" s="19" t="s">
        <v>15</v>
      </c>
      <c r="G32" s="21">
        <v>8</v>
      </c>
      <c r="H32" s="22">
        <v>1</v>
      </c>
      <c r="I32" s="22">
        <f t="shared" si="0"/>
        <v>8</v>
      </c>
      <c r="J32" s="17">
        <v>1</v>
      </c>
      <c r="K32" s="22" t="s">
        <v>15</v>
      </c>
      <c r="L32" s="19">
        <v>1100078</v>
      </c>
      <c r="M32" s="21">
        <v>154788</v>
      </c>
      <c r="N32" s="23">
        <v>45128</v>
      </c>
      <c r="O32" s="30" t="s">
        <v>63</v>
      </c>
    </row>
    <row r="33" spans="1:15" ht="24.75" customHeight="1" x14ac:dyDescent="0.15">
      <c r="A33" s="17">
        <v>31</v>
      </c>
      <c r="B33" s="17" t="s">
        <v>15</v>
      </c>
      <c r="C33" s="18" t="s">
        <v>56</v>
      </c>
      <c r="D33" s="19">
        <v>41</v>
      </c>
      <c r="E33" s="19" t="s">
        <v>15</v>
      </c>
      <c r="F33" s="19" t="s">
        <v>15</v>
      </c>
      <c r="G33" s="21">
        <v>8</v>
      </c>
      <c r="H33" s="22">
        <v>1</v>
      </c>
      <c r="I33" s="22">
        <f t="shared" si="0"/>
        <v>8</v>
      </c>
      <c r="J33" s="17">
        <v>1</v>
      </c>
      <c r="K33" s="41" t="s">
        <v>15</v>
      </c>
      <c r="L33" s="19">
        <v>2982</v>
      </c>
      <c r="M33" s="21">
        <v>510</v>
      </c>
      <c r="N33" s="23">
        <v>45365</v>
      </c>
      <c r="O33" s="30" t="s">
        <v>25</v>
      </c>
    </row>
    <row r="34" spans="1:15" ht="24.75" customHeight="1" x14ac:dyDescent="0.15">
      <c r="A34" s="17">
        <v>32</v>
      </c>
      <c r="B34" s="17" t="s">
        <v>15</v>
      </c>
      <c r="C34" s="18" t="s">
        <v>57</v>
      </c>
      <c r="D34" s="19">
        <v>32</v>
      </c>
      <c r="E34" s="19" t="s">
        <v>15</v>
      </c>
      <c r="F34" s="19" t="s">
        <v>15</v>
      </c>
      <c r="G34" s="21">
        <v>4</v>
      </c>
      <c r="H34" s="22" t="s">
        <v>15</v>
      </c>
      <c r="I34" s="22" t="s">
        <v>15</v>
      </c>
      <c r="J34" s="17">
        <v>1</v>
      </c>
      <c r="K34" s="22">
        <v>8</v>
      </c>
      <c r="L34" s="19">
        <v>5711</v>
      </c>
      <c r="M34" s="21">
        <v>1097</v>
      </c>
      <c r="N34" s="23">
        <v>45387</v>
      </c>
      <c r="O34" s="30" t="s">
        <v>13</v>
      </c>
    </row>
    <row r="35" spans="1:15" ht="24.95" customHeight="1" x14ac:dyDescent="0.15">
      <c r="A35" s="17">
        <v>33</v>
      </c>
      <c r="B35" s="17" t="s">
        <v>15</v>
      </c>
      <c r="C35" s="13" t="s">
        <v>58</v>
      </c>
      <c r="D35" s="8">
        <v>22</v>
      </c>
      <c r="E35" s="19" t="s">
        <v>15</v>
      </c>
      <c r="F35" s="19" t="s">
        <v>15</v>
      </c>
      <c r="G35" s="6">
        <v>10</v>
      </c>
      <c r="H35" s="6">
        <v>1</v>
      </c>
      <c r="I35" s="22">
        <f t="shared" si="0"/>
        <v>10</v>
      </c>
      <c r="J35" s="6">
        <v>1</v>
      </c>
      <c r="K35" s="22">
        <v>6</v>
      </c>
      <c r="L35" s="8">
        <v>944</v>
      </c>
      <c r="M35" s="10">
        <v>166</v>
      </c>
      <c r="N35" s="12">
        <v>45387</v>
      </c>
      <c r="O35" s="34" t="s">
        <v>67</v>
      </c>
    </row>
    <row r="36" spans="1:15" ht="24.95" customHeight="1" x14ac:dyDescent="0.15">
      <c r="A36" s="17">
        <v>34</v>
      </c>
      <c r="B36" s="17">
        <v>35</v>
      </c>
      <c r="C36" s="13" t="s">
        <v>59</v>
      </c>
      <c r="D36" s="8">
        <v>12</v>
      </c>
      <c r="E36" s="19">
        <v>48</v>
      </c>
      <c r="F36" s="20">
        <f t="shared" si="1"/>
        <v>-0.75</v>
      </c>
      <c r="G36" s="6">
        <v>2</v>
      </c>
      <c r="H36" s="6">
        <v>1</v>
      </c>
      <c r="I36" s="22">
        <f t="shared" si="0"/>
        <v>2</v>
      </c>
      <c r="J36" s="6">
        <v>1</v>
      </c>
      <c r="K36" s="42" t="s">
        <v>15</v>
      </c>
      <c r="L36" s="8">
        <v>3537</v>
      </c>
      <c r="M36" s="10">
        <v>599</v>
      </c>
      <c r="N36" s="12">
        <v>45379</v>
      </c>
      <c r="O36" s="34" t="s">
        <v>25</v>
      </c>
    </row>
    <row r="37" spans="1:15" ht="24.95" customHeight="1" x14ac:dyDescent="0.15">
      <c r="A37" s="17">
        <v>35</v>
      </c>
      <c r="B37" s="17" t="s">
        <v>15</v>
      </c>
      <c r="C37" s="13" t="s">
        <v>60</v>
      </c>
      <c r="D37" s="8">
        <v>46</v>
      </c>
      <c r="E37" s="19" t="s">
        <v>15</v>
      </c>
      <c r="F37" s="19" t="s">
        <v>15</v>
      </c>
      <c r="G37" s="6">
        <v>9</v>
      </c>
      <c r="H37" s="6">
        <v>1</v>
      </c>
      <c r="I37" s="22">
        <f t="shared" si="0"/>
        <v>9</v>
      </c>
      <c r="J37" s="6">
        <v>1</v>
      </c>
      <c r="K37" s="41" t="s">
        <v>15</v>
      </c>
      <c r="L37" s="8">
        <v>11633</v>
      </c>
      <c r="M37" s="10">
        <v>1802</v>
      </c>
      <c r="N37" s="12">
        <v>45345</v>
      </c>
      <c r="O37" s="34" t="s">
        <v>68</v>
      </c>
    </row>
    <row r="38" spans="1:15" s="44" customFormat="1" ht="24.95" customHeight="1" x14ac:dyDescent="0.2">
      <c r="A38" s="46" t="s">
        <v>26</v>
      </c>
      <c r="B38" s="47"/>
      <c r="C38" s="48" t="s">
        <v>69</v>
      </c>
      <c r="D38" s="49">
        <f>SUBTOTAL(109,Table13[Pajamos 
(GBO)])</f>
        <v>228478</v>
      </c>
      <c r="E38" s="49" t="s">
        <v>70</v>
      </c>
      <c r="F38" s="50">
        <f>(D38-E38)/E38</f>
        <v>0.36771405139747743</v>
      </c>
      <c r="G38" s="51">
        <f>SUBTOTAL(109,Table13[Žiūrovų sk. 
(ADM)])</f>
        <v>38249</v>
      </c>
      <c r="H38" s="46"/>
      <c r="I38" s="46"/>
      <c r="J38" s="46"/>
      <c r="K38" s="46"/>
      <c r="L38" s="46"/>
      <c r="M38" s="46"/>
      <c r="N38" s="46"/>
      <c r="O38" s="46" t="s">
        <v>26</v>
      </c>
    </row>
    <row r="39" spans="1:15" hidden="1" x14ac:dyDescent="0.15">
      <c r="F39" s="3"/>
      <c r="L39" s="2"/>
    </row>
    <row r="40" spans="1:15" hidden="1" x14ac:dyDescent="0.15">
      <c r="F40" s="3"/>
      <c r="L40" s="2"/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</row>
    <row r="53" spans="6:12" hidden="1" x14ac:dyDescent="0.15">
      <c r="F53" s="3"/>
    </row>
    <row r="54" spans="6:12" hidden="1" x14ac:dyDescent="0.15">
      <c r="F54" s="3"/>
    </row>
    <row r="55" spans="6:12" hidden="1" x14ac:dyDescent="0.15">
      <c r="F55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5F478-F94D-4359-A0B0-53B8BE9C17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5B9B2-7D0B-47E6-8E38-E3497F763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06.14-06.20</vt:lpstr>
      <vt:lpstr>06.07-06.13</vt:lpstr>
      <vt:lpstr>05.31-06.06</vt:lpstr>
      <vt:lpstr>05.24-05.30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2024-06-21T11:03:43Z</dcterms:modified>
</cp:coreProperties>
</file>